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820" windowHeight="6105" firstSheet="3" activeTab="7"/>
  </bookViews>
  <sheets>
    <sheet name="Leia-me" sheetId="1" r:id="rId1"/>
    <sheet name="Resumo do Dia" sheetId="2" r:id="rId2"/>
    <sheet name="Unidade de Negócio #1" sheetId="3" r:id="rId3"/>
    <sheet name="Unidade de Negócio #2" sheetId="4" r:id="rId4"/>
    <sheet name="Unidade de Negócio #3" sheetId="5" r:id="rId5"/>
    <sheet name="Unidade de Negócio #4" sheetId="6" r:id="rId6"/>
    <sheet name="Unidade de Negócio #5" sheetId="7" r:id="rId7"/>
    <sheet name="Tabela" sheetId="8" r:id="rId8"/>
  </sheets>
  <definedNames>
    <definedName name="_xlnm.Print_Area" localSheetId="1">'Resumo do Dia'!$B$2:$CC$75</definedName>
    <definedName name="_xlnm.Print_Area" localSheetId="2">'Unidade de Negócio #1'!$B$2:$M$77</definedName>
    <definedName name="_xlnm.Print_Area" localSheetId="3">'Unidade de Negócio #2'!$B$2:$M$77</definedName>
    <definedName name="_xlnm.Print_Area" localSheetId="4">'Unidade de Negócio #3'!$B$2:$M$77</definedName>
    <definedName name="_xlnm.Print_Area" localSheetId="5">'Unidade de Negócio #4'!$B$2:$M$77</definedName>
    <definedName name="_xlnm.Print_Area" localSheetId="6">'Unidade de Negócio #5'!$B$2:$M$77</definedName>
    <definedName name="_xlnm.Print_Titles" localSheetId="1">'Resumo do Dia'!$1:$4</definedName>
    <definedName name="_xlnm.Print_Titles" localSheetId="2">'Unidade de Negócio #1'!$17:$18</definedName>
    <definedName name="_xlnm.Print_Titles" localSheetId="3">'Unidade de Negócio #2'!$17:$18</definedName>
    <definedName name="_xlnm.Print_Titles" localSheetId="4">'Unidade de Negócio #3'!$17:$18</definedName>
    <definedName name="_xlnm.Print_Titles" localSheetId="5">'Unidade de Negócio #4'!$17:$18</definedName>
    <definedName name="_xlnm.Print_Titles" localSheetId="6">'Unidade de Negócio #5'!$17:$18</definedName>
  </definedNames>
  <calcPr fullCalcOnLoad="1"/>
</workbook>
</file>

<file path=xl/sharedStrings.xml><?xml version="1.0" encoding="utf-8"?>
<sst xmlns="http://schemas.openxmlformats.org/spreadsheetml/2006/main" count="474" uniqueCount="97">
  <si>
    <t>Dinheiro</t>
  </si>
  <si>
    <t>Cheques Pré Datados</t>
  </si>
  <si>
    <t>Total</t>
  </si>
  <si>
    <t>Cheques Superiores</t>
  </si>
  <si>
    <t>Tipo</t>
  </si>
  <si>
    <t>-</t>
  </si>
  <si>
    <t>Valor limite</t>
  </si>
  <si>
    <t>Cheques outras Capitais</t>
  </si>
  <si>
    <t>Cheques Praças/Interior</t>
  </si>
  <si>
    <t xml:space="preserve">Cheques Inferiores </t>
  </si>
  <si>
    <t>Dias de Comp.</t>
  </si>
  <si>
    <t>R e s u m o</t>
  </si>
  <si>
    <t>Quantidade de Documentos</t>
  </si>
  <si>
    <t>Cliente</t>
  </si>
  <si>
    <t>Valor</t>
  </si>
  <si>
    <t>Descrição</t>
  </si>
  <si>
    <t>Seq</t>
  </si>
  <si>
    <t>Assinatura</t>
  </si>
  <si>
    <t>Venda</t>
  </si>
  <si>
    <t>Mensalidade</t>
  </si>
  <si>
    <t>Competência</t>
  </si>
  <si>
    <t>Valores</t>
  </si>
  <si>
    <t>Nome</t>
  </si>
  <si>
    <t>Unidade de Negócio #1</t>
  </si>
  <si>
    <t>C o n f e r ê n c i a</t>
  </si>
  <si>
    <t>R e s p o n s á v e l   p e l o   C a i x a</t>
  </si>
  <si>
    <t>M o v i m e n t o   d e   C a i x a</t>
  </si>
  <si>
    <t>Anuidade</t>
  </si>
  <si>
    <t>Consulta</t>
  </si>
  <si>
    <t>Assistência Técnica</t>
  </si>
  <si>
    <r>
      <t>Informe as modalidades de recebimentos em caixa</t>
    </r>
    <r>
      <rPr>
        <sz val="10"/>
        <color indexed="8"/>
        <rFont val="Century Gothic"/>
        <family val="0"/>
      </rPr>
      <t xml:space="preserve"> de sua empresa. Elas serão lidas pelo Caixa.</t>
    </r>
  </si>
  <si>
    <t>Descrições</t>
  </si>
  <si>
    <t>Antecipado</t>
  </si>
  <si>
    <t>Teste 1</t>
  </si>
  <si>
    <t>teste 2</t>
  </si>
  <si>
    <t>Teste 3</t>
  </si>
  <si>
    <t>Teste 4</t>
  </si>
  <si>
    <t>Teste 5</t>
  </si>
  <si>
    <t>Teste 6</t>
  </si>
  <si>
    <t>Teste 7</t>
  </si>
  <si>
    <t>Teste 8</t>
  </si>
  <si>
    <t>Teste 9</t>
  </si>
  <si>
    <t>Teste 10</t>
  </si>
  <si>
    <t>Teste 11</t>
  </si>
  <si>
    <t>Atrasado</t>
  </si>
  <si>
    <t>Período</t>
  </si>
  <si>
    <t>Planilhas "Unidades de Negócio"</t>
  </si>
  <si>
    <t>Altere o nome da planilha e da guia de acordo com as necessidades de detalhamento de seu negócio,</t>
  </si>
  <si>
    <t>informando se são médicos, dentistas ou advogados de um consultório ou escritório; se são lojas ou</t>
  </si>
  <si>
    <t>filiais de uma empresa, ou ainda, escolas, colégio e faculdades de uma instituição de ensino.</t>
  </si>
  <si>
    <t>Local onde deve ser feita a alteração:</t>
  </si>
  <si>
    <t>Unidade de Negócio #2</t>
  </si>
  <si>
    <t>Unidade de Negócio #3</t>
  </si>
  <si>
    <t>Unidade de Negócio #4</t>
  </si>
  <si>
    <t>Unidade de Negócio #5</t>
  </si>
  <si>
    <t>Informações úteis:</t>
  </si>
  <si>
    <t>Antes de começar a utilizar esta planilha, você deverá conhecer algumas de suas variáveis que, pos-</t>
  </si>
  <si>
    <t>Informe na divisória Tabela, as descrições dos serviços ou produtos que sua empresa negocia, por tipos de</t>
  </si>
  <si>
    <t>negócio e não a descrição detalhada. Esta estará na cópia de recibo que será anexada ao Caixa.</t>
  </si>
  <si>
    <t>Pagamentos</t>
  </si>
  <si>
    <t>Desembolsos</t>
  </si>
  <si>
    <t>Adiantamento</t>
  </si>
  <si>
    <t>Saldo em Dinheiro</t>
  </si>
  <si>
    <t>Neste campo será apresentada a quantidade de documentos recebidos, ou pagos, no caixa. Este caixa</t>
  </si>
  <si>
    <t>considerará todos os pagamentos efetuados através do caixa, como realizados em dinheiro, não com-</t>
  </si>
  <si>
    <t>templando pagamentos efetuados com cheques de terceiros.</t>
  </si>
  <si>
    <t xml:space="preserve">Somente os campos onde é necessária a intervenção do usuário estão desprotegidos. Os campos que </t>
  </si>
  <si>
    <t xml:space="preserve">estão protegidos possuem fórmulas de automação da planilha, que não requerem a intervenção do </t>
  </si>
  <si>
    <t>do usuário.</t>
  </si>
  <si>
    <t>Posição do Caixa</t>
  </si>
  <si>
    <t>Unidade de Negócio</t>
  </si>
  <si>
    <t>Saldo de Caixa</t>
  </si>
  <si>
    <t>Doc.s</t>
  </si>
  <si>
    <t>Total do dia</t>
  </si>
  <si>
    <t>Teste 12</t>
  </si>
  <si>
    <t>Valor em Dinheiro (A)</t>
  </si>
  <si>
    <t>Desembolsos (B)</t>
  </si>
  <si>
    <t>Total dos valores recebidos em dinheiro (A+B)</t>
  </si>
  <si>
    <t>Pré-datados</t>
  </si>
  <si>
    <t>Compensação em 1 dia</t>
  </si>
  <si>
    <t>Compensação em 2 dias</t>
  </si>
  <si>
    <t>Cheques da Praça</t>
  </si>
  <si>
    <t>Cheques Pré datados e de outras praças</t>
  </si>
  <si>
    <t>Compensação em 3 dias</t>
  </si>
  <si>
    <t>Compensação em 4 dias</t>
  </si>
  <si>
    <t>R e s u m o   d o   C a i x a</t>
  </si>
  <si>
    <t>Cheque Número:</t>
  </si>
  <si>
    <t>Do Período</t>
  </si>
  <si>
    <t>De Periodos Anteriores</t>
  </si>
  <si>
    <t>De Períodos Futuros</t>
  </si>
  <si>
    <t>Recebimentos por Competência</t>
  </si>
  <si>
    <t>Resumo por Descrição</t>
  </si>
  <si>
    <t>Total por Descrição</t>
  </si>
  <si>
    <t>Contato</t>
  </si>
  <si>
    <t>Se encontrar algum erro, tiver sugestões para dar ou solicitar alterações, entre em contato comigo:</t>
  </si>
  <si>
    <t>sibilitarão a adaptação dela às necessidades de seu trabalho.</t>
  </si>
  <si>
    <t>corelli@geraldcorelli.com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</si>
</sst>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  <numFmt numFmtId="165" formatCode="[$-F800]dddd\,\ mmmm\ dd\,\ yyyy"/>
    <numFmt numFmtId="166" formatCode="_(* #,##0.0_);_(* \(#,##0.0\);_(* &quot;-&quot;??_);_(@_)"/>
    <numFmt numFmtId="167" formatCode="&quot;R$ &quot;#,##0.0_);[Red]\(&quot;R$ &quot;#,##0.0\)"/>
    <numFmt numFmtId="168" formatCode="&quot;Sim&quot;;&quot;Sim&quot;;&quot;Não&quot;"/>
    <numFmt numFmtId="169" formatCode="&quot;Verdadeiro&quot;;&quot;Verdadeiro&quot;;&quot;Falso&quot;"/>
    <numFmt numFmtId="170" formatCode="&quot;Ativar&quot;;&quot;Ativar&quot;;&quot;Desativar&quot;"/>
    <numFmt numFmtId="171" formatCode="[$€-2]\ #,##0.00_);[Red]\([$€-2]\ #,##0.00\)"/>
  </numFmts>
  <fonts count="28">
    <font>
      <sz val="10"/>
      <name val="Century Gothic"/>
      <family val="0"/>
    </font>
    <font>
      <sz val="10"/>
      <color indexed="8"/>
      <name val="Century Gothic"/>
      <family val="0"/>
    </font>
    <font>
      <sz val="8"/>
      <name val="Century Gothic"/>
      <family val="0"/>
    </font>
    <font>
      <b/>
      <sz val="12"/>
      <color indexed="18"/>
      <name val="Century Gothic"/>
      <family val="2"/>
    </font>
    <font>
      <sz val="10"/>
      <color indexed="18"/>
      <name val="Century Gothic"/>
      <family val="2"/>
    </font>
    <font>
      <b/>
      <sz val="10"/>
      <color indexed="18"/>
      <name val="Century Gothic"/>
      <family val="2"/>
    </font>
    <font>
      <b/>
      <sz val="10"/>
      <color indexed="12"/>
      <name val="Century Gothic"/>
      <family val="2"/>
    </font>
    <font>
      <sz val="12"/>
      <color indexed="18"/>
      <name val="Century Gothic"/>
      <family val="2"/>
    </font>
    <font>
      <sz val="10"/>
      <color indexed="12"/>
      <name val="Century Gothic"/>
      <family val="2"/>
    </font>
    <font>
      <b/>
      <sz val="18"/>
      <color indexed="18"/>
      <name val="Century Gothic"/>
      <family val="2"/>
    </font>
    <font>
      <b/>
      <sz val="9"/>
      <color indexed="18"/>
      <name val="Century Gothic"/>
      <family val="2"/>
    </font>
    <font>
      <sz val="8"/>
      <color indexed="18"/>
      <name val="Century Gothic"/>
      <family val="2"/>
    </font>
    <font>
      <sz val="8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20"/>
      <color indexed="18"/>
      <name val="Century Schoolbook"/>
      <family val="1"/>
    </font>
    <font>
      <sz val="10"/>
      <color indexed="23"/>
      <name val="Century Gothic"/>
      <family val="0"/>
    </font>
    <font>
      <b/>
      <sz val="10"/>
      <color indexed="9"/>
      <name val="Century Gothic"/>
      <family val="2"/>
    </font>
    <font>
      <b/>
      <sz val="8"/>
      <color indexed="18"/>
      <name val="Century Gothic"/>
      <family val="2"/>
    </font>
    <font>
      <b/>
      <sz val="7"/>
      <color indexed="18"/>
      <name val="Century Gothic"/>
      <family val="2"/>
    </font>
    <font>
      <u val="single"/>
      <sz val="10"/>
      <color indexed="12"/>
      <name val="Century Gothic"/>
      <family val="0"/>
    </font>
    <font>
      <u val="single"/>
      <sz val="10"/>
      <color indexed="36"/>
      <name val="Century Gothic"/>
      <family val="0"/>
    </font>
    <font>
      <b/>
      <sz val="16"/>
      <color indexed="18"/>
      <name val="Century Gothic"/>
      <family val="2"/>
    </font>
    <font>
      <b/>
      <sz val="10"/>
      <color indexed="58"/>
      <name val="Century Gothic"/>
      <family val="2"/>
    </font>
    <font>
      <b/>
      <sz val="10"/>
      <color indexed="8"/>
      <name val="Century Gothic"/>
      <family val="2"/>
    </font>
    <font>
      <b/>
      <sz val="16"/>
      <color indexed="8"/>
      <name val="Century Gothic"/>
      <family val="0"/>
    </font>
    <font>
      <sz val="4"/>
      <color indexed="58"/>
      <name val="Century Gothic"/>
      <family val="0"/>
    </font>
    <font>
      <sz val="4"/>
      <color indexed="10"/>
      <name val="Century Gothic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mediumGray">
        <fgColor indexed="9"/>
        <bgColor indexed="26"/>
      </patternFill>
    </fill>
    <fill>
      <patternFill patternType="solid">
        <fgColor indexed="8"/>
        <bgColor indexed="64"/>
      </patternFill>
    </fill>
    <fill>
      <patternFill patternType="darkGray">
        <fgColor indexed="9"/>
        <bgColor indexed="42"/>
      </patternFill>
    </fill>
    <fill>
      <patternFill patternType="dark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darkGray">
        <fgColor indexed="9"/>
        <bgColor indexed="22"/>
      </patternFill>
    </fill>
  </fills>
  <borders count="77">
    <border>
      <left/>
      <right/>
      <top/>
      <bottom/>
      <diagonal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hair">
        <color indexed="22"/>
      </bottom>
    </border>
    <border>
      <left style="medium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hair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22"/>
      </bottom>
    </border>
    <border>
      <left>
        <color indexed="63"/>
      </left>
      <right style="medium">
        <color indexed="8"/>
      </right>
      <top style="hair">
        <color indexed="22"/>
      </top>
      <bottom style="hair">
        <color indexed="22"/>
      </bottom>
    </border>
    <border>
      <left>
        <color indexed="63"/>
      </left>
      <right style="medium">
        <color indexed="8"/>
      </right>
      <top style="hair">
        <color indexed="22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22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8"/>
      </right>
      <top style="medium">
        <color indexed="22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22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22"/>
      </bottom>
    </border>
    <border>
      <left>
        <color indexed="63"/>
      </left>
      <right style="medium"/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medium">
        <color indexed="22"/>
      </bottom>
    </border>
    <border>
      <left>
        <color indexed="63"/>
      </left>
      <right style="medium">
        <color indexed="8"/>
      </right>
      <top style="hair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22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22"/>
      </bottom>
    </border>
    <border>
      <left style="medium">
        <color indexed="8"/>
      </left>
      <right style="medium">
        <color indexed="8"/>
      </right>
      <top style="hair">
        <color indexed="22"/>
      </top>
      <bottom style="hair">
        <color indexed="22"/>
      </bottom>
    </border>
    <border>
      <left style="medium">
        <color indexed="8"/>
      </left>
      <right style="medium">
        <color indexed="8"/>
      </right>
      <top style="hair">
        <color indexed="22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22"/>
      </bottom>
    </border>
    <border>
      <left>
        <color indexed="63"/>
      </left>
      <right style="medium">
        <color indexed="22"/>
      </right>
      <top style="medium">
        <color indexed="8"/>
      </top>
      <bottom style="hair">
        <color indexed="22"/>
      </bottom>
    </border>
    <border>
      <left>
        <color indexed="63"/>
      </left>
      <right style="medium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 style="medium">
        <color indexed="22"/>
      </right>
      <top style="hair">
        <color indexed="22"/>
      </top>
      <bottom style="medium">
        <color indexed="22"/>
      </bottom>
    </border>
    <border>
      <left style="medium">
        <color indexed="8"/>
      </left>
      <right>
        <color indexed="63"/>
      </right>
      <top style="hair">
        <color indexed="22"/>
      </top>
      <bottom style="medium">
        <color indexed="22"/>
      </bottom>
    </border>
    <border>
      <left style="medium">
        <color indexed="8"/>
      </left>
      <right>
        <color indexed="63"/>
      </right>
      <top style="hair">
        <color indexed="22"/>
      </top>
      <bottom style="hair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8"/>
      </top>
      <bottom style="medium">
        <color indexed="22"/>
      </bottom>
    </border>
    <border>
      <left style="medium">
        <color indexed="22"/>
      </left>
      <right>
        <color indexed="63"/>
      </right>
      <top style="hair">
        <color indexed="22"/>
      </top>
      <bottom style="medium">
        <color indexed="8"/>
      </bottom>
    </border>
    <border>
      <left style="medium">
        <color indexed="22"/>
      </left>
      <right>
        <color indexed="63"/>
      </right>
      <top style="hair">
        <color indexed="22"/>
      </top>
      <bottom style="medium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37" fontId="4" fillId="0" borderId="0" xfId="2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indent="1"/>
    </xf>
    <xf numFmtId="0" fontId="4" fillId="0" borderId="3" xfId="0" applyFont="1" applyBorder="1" applyAlignment="1">
      <alignment horizontal="left" indent="1"/>
    </xf>
    <xf numFmtId="0" fontId="8" fillId="0" borderId="3" xfId="0" applyFont="1" applyBorder="1" applyAlignment="1">
      <alignment horizontal="left" indent="1"/>
    </xf>
    <xf numFmtId="0" fontId="4" fillId="0" borderId="3" xfId="0" applyFont="1" applyFill="1" applyBorder="1" applyAlignment="1">
      <alignment horizontal="left" inden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0" fillId="0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49" fontId="4" fillId="2" borderId="1" xfId="0" applyNumberFormat="1" applyFont="1" applyFill="1" applyBorder="1" applyAlignment="1">
      <alignment/>
    </xf>
    <xf numFmtId="49" fontId="4" fillId="2" borderId="9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12" fillId="2" borderId="11" xfId="0" applyFont="1" applyFill="1" applyBorder="1" applyAlignment="1">
      <alignment horizontal="left" indent="1"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indent="1"/>
    </xf>
    <xf numFmtId="0" fontId="5" fillId="0" borderId="13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4" fontId="9" fillId="0" borderId="0" xfId="17" applyFont="1" applyAlignment="1">
      <alignment vertical="center" wrapText="1"/>
    </xf>
    <xf numFmtId="44" fontId="9" fillId="0" borderId="0" xfId="17" applyFont="1" applyAlignment="1">
      <alignment horizontal="center" vertical="center" wrapText="1"/>
    </xf>
    <xf numFmtId="165" fontId="13" fillId="2" borderId="6" xfId="20" applyNumberFormat="1" applyFont="1" applyFill="1" applyBorder="1" applyAlignment="1">
      <alignment vertical="center"/>
    </xf>
    <xf numFmtId="165" fontId="13" fillId="2" borderId="0" xfId="20" applyNumberFormat="1" applyFont="1" applyFill="1" applyBorder="1" applyAlignment="1">
      <alignment vertical="center"/>
    </xf>
    <xf numFmtId="44" fontId="12" fillId="2" borderId="0" xfId="17" applyFont="1" applyFill="1" applyBorder="1" applyAlignment="1">
      <alignment vertical="center" wrapText="1"/>
    </xf>
    <xf numFmtId="44" fontId="12" fillId="2" borderId="6" xfId="17" applyFont="1" applyFill="1" applyBorder="1" applyAlignment="1">
      <alignment vertical="center" wrapText="1"/>
    </xf>
    <xf numFmtId="44" fontId="12" fillId="2" borderId="9" xfId="17" applyFont="1" applyFill="1" applyBorder="1" applyAlignment="1">
      <alignment vertical="center" wrapText="1"/>
    </xf>
    <xf numFmtId="44" fontId="12" fillId="2" borderId="11" xfId="17" applyFont="1" applyFill="1" applyBorder="1" applyAlignment="1">
      <alignment vertical="center" wrapText="1"/>
    </xf>
    <xf numFmtId="44" fontId="12" fillId="2" borderId="11" xfId="17" applyFont="1" applyFill="1" applyBorder="1" applyAlignment="1">
      <alignment horizontal="center" vertical="center" wrapText="1"/>
    </xf>
    <xf numFmtId="44" fontId="12" fillId="2" borderId="8" xfId="17" applyFont="1" applyFill="1" applyBorder="1" applyAlignment="1">
      <alignment vertical="center" wrapText="1"/>
    </xf>
    <xf numFmtId="44" fontId="9" fillId="2" borderId="1" xfId="17" applyFont="1" applyFill="1" applyBorder="1" applyAlignment="1">
      <alignment vertical="center" wrapText="1"/>
    </xf>
    <xf numFmtId="44" fontId="9" fillId="2" borderId="10" xfId="17" applyFont="1" applyFill="1" applyBorder="1" applyAlignment="1">
      <alignment vertical="center" wrapText="1"/>
    </xf>
    <xf numFmtId="44" fontId="9" fillId="2" borderId="7" xfId="17" applyFont="1" applyFill="1" applyBorder="1" applyAlignment="1">
      <alignment vertical="center" wrapText="1"/>
    </xf>
    <xf numFmtId="165" fontId="12" fillId="2" borderId="6" xfId="20" applyNumberFormat="1" applyFont="1" applyFill="1" applyBorder="1" applyAlignment="1">
      <alignment vertical="center"/>
    </xf>
    <xf numFmtId="165" fontId="12" fillId="2" borderId="0" xfId="20" applyNumberFormat="1" applyFont="1" applyFill="1" applyBorder="1" applyAlignment="1">
      <alignment vertical="center"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justify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/>
    </xf>
    <xf numFmtId="0" fontId="18" fillId="0" borderId="0" xfId="0" applyFont="1" applyBorder="1" applyAlignment="1">
      <alignment horizontal="center" shrinkToFit="1"/>
    </xf>
    <xf numFmtId="0" fontId="17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center" shrinkToFit="1"/>
    </xf>
    <xf numFmtId="8" fontId="4" fillId="0" borderId="17" xfId="17" applyNumberFormat="1" applyFont="1" applyBorder="1" applyAlignment="1">
      <alignment horizontal="right" indent="1"/>
    </xf>
    <xf numFmtId="8" fontId="4" fillId="0" borderId="18" xfId="17" applyNumberFormat="1" applyFont="1" applyBorder="1" applyAlignment="1">
      <alignment horizontal="right" indent="1"/>
    </xf>
    <xf numFmtId="8" fontId="4" fillId="0" borderId="19" xfId="17" applyNumberFormat="1" applyFont="1" applyBorder="1" applyAlignment="1">
      <alignment horizontal="right" indent="1"/>
    </xf>
    <xf numFmtId="0" fontId="1" fillId="4" borderId="0" xfId="0" applyFont="1" applyFill="1" applyAlignment="1">
      <alignment/>
    </xf>
    <xf numFmtId="0" fontId="1" fillId="5" borderId="20" xfId="0" applyFont="1" applyFill="1" applyBorder="1" applyAlignment="1">
      <alignment/>
    </xf>
    <xf numFmtId="0" fontId="1" fillId="5" borderId="21" xfId="0" applyFont="1" applyFill="1" applyBorder="1" applyAlignment="1">
      <alignment/>
    </xf>
    <xf numFmtId="0" fontId="1" fillId="5" borderId="22" xfId="0" applyFont="1" applyFill="1" applyBorder="1" applyAlignment="1">
      <alignment/>
    </xf>
    <xf numFmtId="0" fontId="1" fillId="5" borderId="23" xfId="0" applyFont="1" applyFill="1" applyBorder="1" applyAlignment="1">
      <alignment/>
    </xf>
    <xf numFmtId="0" fontId="1" fillId="5" borderId="16" xfId="0" applyFont="1" applyFill="1" applyBorder="1" applyAlignment="1">
      <alignment/>
    </xf>
    <xf numFmtId="0" fontId="1" fillId="5" borderId="24" xfId="0" applyFont="1" applyFill="1" applyBorder="1" applyAlignment="1">
      <alignment/>
    </xf>
    <xf numFmtId="0" fontId="1" fillId="5" borderId="25" xfId="0" applyFont="1" applyFill="1" applyBorder="1" applyAlignment="1">
      <alignment/>
    </xf>
    <xf numFmtId="0" fontId="1" fillId="5" borderId="26" xfId="0" applyFont="1" applyFill="1" applyBorder="1" applyAlignment="1">
      <alignment/>
    </xf>
    <xf numFmtId="0" fontId="1" fillId="5" borderId="27" xfId="0" applyFont="1" applyFill="1" applyBorder="1" applyAlignment="1">
      <alignment/>
    </xf>
    <xf numFmtId="0" fontId="1" fillId="5" borderId="28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1" fillId="5" borderId="29" xfId="0" applyFont="1" applyFill="1" applyBorder="1" applyAlignment="1">
      <alignment/>
    </xf>
    <xf numFmtId="0" fontId="1" fillId="5" borderId="30" xfId="0" applyFont="1" applyFill="1" applyBorder="1" applyAlignment="1">
      <alignment/>
    </xf>
    <xf numFmtId="0" fontId="5" fillId="2" borderId="3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8" fontId="5" fillId="0" borderId="17" xfId="17" applyNumberFormat="1" applyFont="1" applyBorder="1" applyAlignment="1">
      <alignment horizontal="right" indent="1"/>
    </xf>
    <xf numFmtId="0" fontId="1" fillId="5" borderId="1" xfId="0" applyFont="1" applyFill="1" applyBorder="1" applyAlignment="1">
      <alignment/>
    </xf>
    <xf numFmtId="0" fontId="1" fillId="5" borderId="6" xfId="0" applyFont="1" applyFill="1" applyBorder="1" applyAlignment="1">
      <alignment/>
    </xf>
    <xf numFmtId="0" fontId="1" fillId="5" borderId="9" xfId="0" applyFont="1" applyFill="1" applyBorder="1" applyAlignment="1">
      <alignment/>
    </xf>
    <xf numFmtId="0" fontId="1" fillId="5" borderId="10" xfId="0" applyFont="1" applyFill="1" applyBorder="1" applyAlignment="1">
      <alignment/>
    </xf>
    <xf numFmtId="0" fontId="1" fillId="5" borderId="11" xfId="0" applyFont="1" applyFill="1" applyBorder="1" applyAlignment="1">
      <alignment/>
    </xf>
    <xf numFmtId="0" fontId="1" fillId="5" borderId="7" xfId="0" applyFont="1" applyFill="1" applyBorder="1" applyAlignment="1">
      <alignment/>
    </xf>
    <xf numFmtId="0" fontId="1" fillId="5" borderId="32" xfId="0" applyFont="1" applyFill="1" applyBorder="1" applyAlignment="1">
      <alignment/>
    </xf>
    <xf numFmtId="0" fontId="1" fillId="5" borderId="8" xfId="0" applyFont="1" applyFill="1" applyBorder="1" applyAlignment="1">
      <alignment/>
    </xf>
    <xf numFmtId="0" fontId="1" fillId="5" borderId="33" xfId="0" applyFont="1" applyFill="1" applyBorder="1" applyAlignment="1">
      <alignment/>
    </xf>
    <xf numFmtId="0" fontId="22" fillId="4" borderId="0" xfId="0" applyFont="1" applyFill="1" applyAlignment="1">
      <alignment/>
    </xf>
    <xf numFmtId="0" fontId="23" fillId="4" borderId="0" xfId="0" applyFont="1" applyFill="1" applyAlignment="1">
      <alignment/>
    </xf>
    <xf numFmtId="0" fontId="16" fillId="3" borderId="0" xfId="0" applyFont="1" applyFill="1" applyAlignment="1">
      <alignment/>
    </xf>
    <xf numFmtId="0" fontId="1" fillId="6" borderId="0" xfId="0" applyFont="1" applyFill="1" applyAlignment="1">
      <alignment/>
    </xf>
    <xf numFmtId="0" fontId="1" fillId="7" borderId="34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1" fillId="7" borderId="35" xfId="0" applyFont="1" applyFill="1" applyBorder="1" applyAlignment="1">
      <alignment/>
    </xf>
    <xf numFmtId="0" fontId="23" fillId="7" borderId="0" xfId="0" applyFont="1" applyFill="1" applyBorder="1" applyAlignment="1">
      <alignment horizontal="center"/>
    </xf>
    <xf numFmtId="8" fontId="23" fillId="7" borderId="0" xfId="0" applyNumberFormat="1" applyFont="1" applyFill="1" applyBorder="1" applyAlignment="1">
      <alignment horizontal="right" indent="1"/>
    </xf>
    <xf numFmtId="0" fontId="23" fillId="7" borderId="0" xfId="0" applyFont="1" applyFill="1" applyBorder="1" applyAlignment="1">
      <alignment horizontal="right" indent="1"/>
    </xf>
    <xf numFmtId="0" fontId="1" fillId="7" borderId="36" xfId="0" applyFont="1" applyFill="1" applyBorder="1" applyAlignment="1">
      <alignment/>
    </xf>
    <xf numFmtId="0" fontId="1" fillId="7" borderId="37" xfId="0" applyFont="1" applyFill="1" applyBorder="1" applyAlignment="1">
      <alignment/>
    </xf>
    <xf numFmtId="0" fontId="23" fillId="7" borderId="37" xfId="0" applyFont="1" applyFill="1" applyBorder="1" applyAlignment="1">
      <alignment horizontal="center"/>
    </xf>
    <xf numFmtId="8" fontId="23" fillId="7" borderId="37" xfId="0" applyNumberFormat="1" applyFont="1" applyFill="1" applyBorder="1" applyAlignment="1">
      <alignment horizontal="right" indent="1"/>
    </xf>
    <xf numFmtId="0" fontId="23" fillId="7" borderId="37" xfId="0" applyFont="1" applyFill="1" applyBorder="1" applyAlignment="1">
      <alignment horizontal="right" indent="1"/>
    </xf>
    <xf numFmtId="0" fontId="1" fillId="7" borderId="38" xfId="0" applyFont="1" applyFill="1" applyBorder="1" applyAlignment="1">
      <alignment/>
    </xf>
    <xf numFmtId="0" fontId="23" fillId="6" borderId="0" xfId="0" applyFont="1" applyFill="1" applyAlignment="1">
      <alignment vertical="center"/>
    </xf>
    <xf numFmtId="0" fontId="23" fillId="7" borderId="39" xfId="0" applyFont="1" applyFill="1" applyBorder="1" applyAlignment="1">
      <alignment vertical="center"/>
    </xf>
    <xf numFmtId="0" fontId="23" fillId="7" borderId="40" xfId="0" applyFont="1" applyFill="1" applyBorder="1" applyAlignment="1">
      <alignment vertical="center"/>
    </xf>
    <xf numFmtId="0" fontId="23" fillId="7" borderId="41" xfId="0" applyFont="1" applyFill="1" applyBorder="1" applyAlignment="1">
      <alignment vertical="center"/>
    </xf>
    <xf numFmtId="0" fontId="1" fillId="6" borderId="0" xfId="0" applyFont="1" applyFill="1" applyBorder="1" applyAlignment="1">
      <alignment/>
    </xf>
    <xf numFmtId="0" fontId="23" fillId="7" borderId="42" xfId="0" applyFont="1" applyFill="1" applyBorder="1" applyAlignment="1">
      <alignment/>
    </xf>
    <xf numFmtId="0" fontId="1" fillId="7" borderId="42" xfId="0" applyFont="1" applyFill="1" applyBorder="1" applyAlignment="1">
      <alignment/>
    </xf>
    <xf numFmtId="0" fontId="1" fillId="6" borderId="0" xfId="0" applyNumberFormat="1" applyFont="1" applyFill="1" applyBorder="1" applyAlignment="1">
      <alignment/>
    </xf>
    <xf numFmtId="0" fontId="23" fillId="7" borderId="1" xfId="0" applyFont="1" applyFill="1" applyBorder="1" applyAlignment="1">
      <alignment vertical="center"/>
    </xf>
    <xf numFmtId="0" fontId="23" fillId="7" borderId="6" xfId="0" applyFont="1" applyFill="1" applyBorder="1" applyAlignment="1">
      <alignment vertical="center"/>
    </xf>
    <xf numFmtId="0" fontId="1" fillId="7" borderId="6" xfId="0" applyFont="1" applyFill="1" applyBorder="1" applyAlignment="1">
      <alignment/>
    </xf>
    <xf numFmtId="0" fontId="1" fillId="7" borderId="43" xfId="0" applyFont="1" applyFill="1" applyBorder="1" applyAlignment="1">
      <alignment/>
    </xf>
    <xf numFmtId="0" fontId="1" fillId="7" borderId="10" xfId="0" applyFont="1" applyFill="1" applyBorder="1" applyAlignment="1">
      <alignment/>
    </xf>
    <xf numFmtId="0" fontId="1" fillId="7" borderId="44" xfId="0" applyFont="1" applyFill="1" applyBorder="1" applyAlignment="1">
      <alignment/>
    </xf>
    <xf numFmtId="0" fontId="1" fillId="7" borderId="44" xfId="0" applyNumberFormat="1" applyFont="1" applyFill="1" applyBorder="1" applyAlignment="1">
      <alignment/>
    </xf>
    <xf numFmtId="0" fontId="1" fillId="7" borderId="45" xfId="0" applyFont="1" applyFill="1" applyBorder="1" applyAlignment="1">
      <alignment/>
    </xf>
    <xf numFmtId="0" fontId="1" fillId="7" borderId="46" xfId="0" applyFont="1" applyFill="1" applyBorder="1" applyAlignment="1">
      <alignment/>
    </xf>
    <xf numFmtId="0" fontId="1" fillId="7" borderId="47" xfId="0" applyFont="1" applyFill="1" applyBorder="1" applyAlignment="1">
      <alignment/>
    </xf>
    <xf numFmtId="44" fontId="12" fillId="2" borderId="48" xfId="17" applyFont="1" applyFill="1" applyBorder="1" applyAlignment="1" applyProtection="1">
      <alignment vertical="center" wrapText="1"/>
      <protection locked="0"/>
    </xf>
    <xf numFmtId="8" fontId="6" fillId="2" borderId="31" xfId="17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40" fontId="4" fillId="0" borderId="49" xfId="20" applyNumberFormat="1" applyFont="1" applyBorder="1" applyAlignment="1" applyProtection="1">
      <alignment horizontal="right" indent="1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40" fontId="4" fillId="0" borderId="50" xfId="20" applyNumberFormat="1" applyFont="1" applyBorder="1" applyAlignment="1" applyProtection="1">
      <alignment horizontal="right" indent="1"/>
      <protection locked="0"/>
    </xf>
    <xf numFmtId="0" fontId="4" fillId="0" borderId="51" xfId="0" applyFont="1" applyBorder="1" applyAlignment="1" applyProtection="1">
      <alignment horizontal="center"/>
      <protection locked="0"/>
    </xf>
    <xf numFmtId="0" fontId="11" fillId="0" borderId="51" xfId="0" applyFont="1" applyBorder="1" applyAlignment="1" applyProtection="1">
      <alignment horizontal="center"/>
      <protection locked="0"/>
    </xf>
    <xf numFmtId="40" fontId="4" fillId="0" borderId="52" xfId="0" applyNumberFormat="1" applyFont="1" applyBorder="1" applyAlignment="1" applyProtection="1">
      <alignment horizontal="right" indent="1"/>
      <protection locked="0"/>
    </xf>
    <xf numFmtId="40" fontId="4" fillId="0" borderId="17" xfId="0" applyNumberFormat="1" applyFont="1" applyBorder="1" applyAlignment="1" applyProtection="1">
      <alignment horizontal="right" indent="1"/>
      <protection locked="0"/>
    </xf>
    <xf numFmtId="40" fontId="4" fillId="0" borderId="18" xfId="0" applyNumberFormat="1" applyFont="1" applyBorder="1" applyAlignment="1" applyProtection="1">
      <alignment horizontal="right" indent="1"/>
      <protection locked="0"/>
    </xf>
    <xf numFmtId="0" fontId="4" fillId="0" borderId="53" xfId="0" applyFont="1" applyBorder="1" applyAlignment="1" applyProtection="1">
      <alignment horizontal="center"/>
      <protection locked="0"/>
    </xf>
    <xf numFmtId="0" fontId="11" fillId="0" borderId="53" xfId="0" applyFont="1" applyBorder="1" applyAlignment="1" applyProtection="1">
      <alignment horizontal="center"/>
      <protection locked="0"/>
    </xf>
    <xf numFmtId="40" fontId="4" fillId="0" borderId="54" xfId="0" applyNumberFormat="1" applyFont="1" applyBorder="1" applyAlignment="1" applyProtection="1">
      <alignment horizontal="right" indent="1"/>
      <protection locked="0"/>
    </xf>
    <xf numFmtId="37" fontId="4" fillId="0" borderId="55" xfId="20" applyNumberFormat="1" applyFont="1" applyBorder="1" applyAlignment="1" applyProtection="1">
      <alignment vertical="center"/>
      <protection locked="0"/>
    </xf>
    <xf numFmtId="37" fontId="4" fillId="0" borderId="56" xfId="20" applyNumberFormat="1" applyFont="1" applyBorder="1" applyAlignment="1" applyProtection="1">
      <alignment vertical="center"/>
      <protection locked="0"/>
    </xf>
    <xf numFmtId="37" fontId="4" fillId="0" borderId="57" xfId="20" applyNumberFormat="1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/>
      <protection locked="0"/>
    </xf>
    <xf numFmtId="0" fontId="25" fillId="6" borderId="0" xfId="0" applyFont="1" applyFill="1" applyAlignment="1">
      <alignment/>
    </xf>
    <xf numFmtId="0" fontId="26" fillId="6" borderId="0" xfId="0" applyFont="1" applyFill="1" applyAlignment="1">
      <alignment/>
    </xf>
    <xf numFmtId="0" fontId="19" fillId="5" borderId="30" xfId="15" applyFill="1" applyBorder="1" applyAlignment="1">
      <alignment horizontal="center"/>
    </xf>
    <xf numFmtId="0" fontId="19" fillId="5" borderId="16" xfId="15" applyFill="1" applyBorder="1" applyAlignment="1">
      <alignment horizontal="center"/>
    </xf>
    <xf numFmtId="0" fontId="19" fillId="5" borderId="24" xfId="15" applyFill="1" applyBorder="1" applyAlignment="1">
      <alignment horizontal="center"/>
    </xf>
    <xf numFmtId="8" fontId="1" fillId="5" borderId="5" xfId="0" applyNumberFormat="1" applyFont="1" applyFill="1" applyBorder="1" applyAlignment="1">
      <alignment horizontal="right" indent="1"/>
    </xf>
    <xf numFmtId="8" fontId="1" fillId="5" borderId="51" xfId="0" applyNumberFormat="1" applyFont="1" applyFill="1" applyBorder="1" applyAlignment="1">
      <alignment horizontal="right" indent="1"/>
    </xf>
    <xf numFmtId="0" fontId="23" fillId="5" borderId="58" xfId="0" applyNumberFormat="1" applyFont="1" applyFill="1" applyBorder="1" applyAlignment="1">
      <alignment horizontal="center" vertical="center" wrapText="1"/>
    </xf>
    <xf numFmtId="0" fontId="23" fillId="5" borderId="59" xfId="0" applyNumberFormat="1" applyFont="1" applyFill="1" applyBorder="1" applyAlignment="1">
      <alignment horizontal="center" vertical="center" wrapText="1"/>
    </xf>
    <xf numFmtId="8" fontId="1" fillId="5" borderId="60" xfId="0" applyNumberFormat="1" applyFont="1" applyFill="1" applyBorder="1" applyAlignment="1">
      <alignment horizontal="right" indent="1"/>
    </xf>
    <xf numFmtId="8" fontId="1" fillId="5" borderId="61" xfId="0" applyNumberFormat="1" applyFont="1" applyFill="1" applyBorder="1" applyAlignment="1">
      <alignment horizontal="right" indent="1"/>
    </xf>
    <xf numFmtId="8" fontId="1" fillId="5" borderId="62" xfId="0" applyNumberFormat="1" applyFont="1" applyFill="1" applyBorder="1" applyAlignment="1">
      <alignment horizontal="right" indent="1"/>
    </xf>
    <xf numFmtId="0" fontId="1" fillId="5" borderId="62" xfId="0" applyFont="1" applyFill="1" applyBorder="1" applyAlignment="1">
      <alignment horizontal="left"/>
    </xf>
    <xf numFmtId="0" fontId="1" fillId="5" borderId="51" xfId="0" applyFont="1" applyFill="1" applyBorder="1" applyAlignment="1">
      <alignment horizontal="left"/>
    </xf>
    <xf numFmtId="0" fontId="1" fillId="5" borderId="63" xfId="0" applyFont="1" applyFill="1" applyBorder="1" applyAlignment="1">
      <alignment horizontal="left" indent="1"/>
    </xf>
    <xf numFmtId="0" fontId="1" fillId="5" borderId="5" xfId="0" applyFont="1" applyFill="1" applyBorder="1" applyAlignment="1">
      <alignment horizontal="left" indent="1"/>
    </xf>
    <xf numFmtId="8" fontId="1" fillId="0" borderId="0" xfId="0" applyNumberFormat="1" applyFont="1" applyFill="1" applyBorder="1" applyAlignment="1">
      <alignment horizontal="right" indent="1"/>
    </xf>
    <xf numFmtId="0" fontId="24" fillId="6" borderId="0" xfId="0" applyFont="1" applyFill="1" applyAlignment="1">
      <alignment horizontal="center"/>
    </xf>
    <xf numFmtId="165" fontId="1" fillId="6" borderId="0" xfId="0" applyNumberFormat="1" applyFont="1" applyFill="1" applyAlignment="1">
      <alignment horizontal="center"/>
    </xf>
    <xf numFmtId="8" fontId="1" fillId="7" borderId="46" xfId="0" applyNumberFormat="1" applyFont="1" applyFill="1" applyBorder="1" applyAlignment="1">
      <alignment horizontal="right" indent="1"/>
    </xf>
    <xf numFmtId="0" fontId="23" fillId="5" borderId="64" xfId="0" applyFont="1" applyFill="1" applyBorder="1" applyAlignment="1">
      <alignment horizontal="center" vertical="center" wrapText="1"/>
    </xf>
    <xf numFmtId="0" fontId="23" fillId="5" borderId="58" xfId="0" applyFont="1" applyFill="1" applyBorder="1" applyAlignment="1">
      <alignment horizontal="center" vertical="center" wrapText="1"/>
    </xf>
    <xf numFmtId="0" fontId="23" fillId="5" borderId="62" xfId="0" applyFont="1" applyFill="1" applyBorder="1" applyAlignment="1">
      <alignment horizontal="center"/>
    </xf>
    <xf numFmtId="0" fontId="23" fillId="5" borderId="51" xfId="0" applyFont="1" applyFill="1" applyBorder="1" applyAlignment="1">
      <alignment horizontal="center"/>
    </xf>
    <xf numFmtId="8" fontId="23" fillId="5" borderId="51" xfId="0" applyNumberFormat="1" applyFont="1" applyFill="1" applyBorder="1" applyAlignment="1">
      <alignment horizontal="right" indent="1"/>
    </xf>
    <xf numFmtId="0" fontId="23" fillId="5" borderId="51" xfId="0" applyFont="1" applyFill="1" applyBorder="1" applyAlignment="1">
      <alignment horizontal="right" indent="1"/>
    </xf>
    <xf numFmtId="0" fontId="23" fillId="5" borderId="61" xfId="0" applyFont="1" applyFill="1" applyBorder="1" applyAlignment="1">
      <alignment horizontal="right" indent="1"/>
    </xf>
    <xf numFmtId="0" fontId="1" fillId="5" borderId="63" xfId="0" applyNumberFormat="1" applyFont="1" applyFill="1" applyBorder="1" applyAlignment="1">
      <alignment horizontal="left" indent="1"/>
    </xf>
    <xf numFmtId="0" fontId="1" fillId="5" borderId="5" xfId="0" applyNumberFormat="1" applyFont="1" applyFill="1" applyBorder="1" applyAlignment="1">
      <alignment horizontal="left" indent="1"/>
    </xf>
    <xf numFmtId="0" fontId="23" fillId="5" borderId="64" xfId="0" applyFont="1" applyFill="1" applyBorder="1" applyAlignment="1">
      <alignment horizontal="center"/>
    </xf>
    <xf numFmtId="0" fontId="23" fillId="5" borderId="58" xfId="0" applyFont="1" applyFill="1" applyBorder="1" applyAlignment="1">
      <alignment horizontal="center"/>
    </xf>
    <xf numFmtId="0" fontId="23" fillId="5" borderId="59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23" fillId="5" borderId="65" xfId="0" applyFont="1" applyFill="1" applyBorder="1" applyAlignment="1">
      <alignment horizontal="center"/>
    </xf>
    <xf numFmtId="0" fontId="23" fillId="5" borderId="66" xfId="0" applyFont="1" applyFill="1" applyBorder="1" applyAlignment="1">
      <alignment horizontal="center"/>
    </xf>
    <xf numFmtId="8" fontId="23" fillId="5" borderId="66" xfId="0" applyNumberFormat="1" applyFont="1" applyFill="1" applyBorder="1" applyAlignment="1">
      <alignment horizontal="right" indent="1"/>
    </xf>
    <xf numFmtId="0" fontId="23" fillId="5" borderId="66" xfId="0" applyFont="1" applyFill="1" applyBorder="1" applyAlignment="1">
      <alignment horizontal="right" indent="1"/>
    </xf>
    <xf numFmtId="0" fontId="23" fillId="5" borderId="67" xfId="0" applyFont="1" applyFill="1" applyBorder="1" applyAlignment="1">
      <alignment horizontal="right" indent="1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 applyProtection="1">
      <alignment horizontal="left" indent="1"/>
      <protection locked="0"/>
    </xf>
    <xf numFmtId="0" fontId="4" fillId="0" borderId="68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3" xfId="0" applyFont="1" applyBorder="1" applyAlignment="1" applyProtection="1">
      <alignment horizontal="left" indent="1"/>
      <protection locked="0"/>
    </xf>
    <xf numFmtId="0" fontId="4" fillId="0" borderId="4" xfId="0" applyFont="1" applyBorder="1" applyAlignment="1" applyProtection="1">
      <alignment horizontal="left" indent="1"/>
      <protection locked="0"/>
    </xf>
    <xf numFmtId="0" fontId="4" fillId="2" borderId="48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>
      <alignment horizontal="center" vertical="center"/>
    </xf>
    <xf numFmtId="44" fontId="1" fillId="0" borderId="16" xfId="17" applyFont="1" applyBorder="1" applyAlignment="1">
      <alignment horizontal="center" vertical="center" wrapText="1"/>
    </xf>
    <xf numFmtId="44" fontId="14" fillId="0" borderId="0" xfId="17" applyFont="1" applyAlignment="1">
      <alignment horizontal="center" vertical="center" wrapText="1"/>
    </xf>
    <xf numFmtId="165" fontId="7" fillId="0" borderId="0" xfId="17" applyNumberFormat="1" applyFont="1" applyAlignment="1">
      <alignment horizontal="center" vertical="top" wrapText="1"/>
    </xf>
    <xf numFmtId="165" fontId="12" fillId="2" borderId="0" xfId="20" applyNumberFormat="1" applyFont="1" applyFill="1" applyBorder="1" applyAlignment="1">
      <alignment vertical="top"/>
    </xf>
    <xf numFmtId="165" fontId="12" fillId="2" borderId="32" xfId="20" applyNumberFormat="1" applyFont="1" applyFill="1" applyBorder="1" applyAlignment="1">
      <alignment vertical="top"/>
    </xf>
    <xf numFmtId="165" fontId="13" fillId="2" borderId="48" xfId="2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" fillId="0" borderId="51" xfId="0" applyFont="1" applyBorder="1" applyAlignment="1" applyProtection="1">
      <alignment horizontal="left" indent="1"/>
      <protection locked="0"/>
    </xf>
    <xf numFmtId="0" fontId="16" fillId="3" borderId="70" xfId="0" applyFont="1" applyFill="1" applyBorder="1" applyAlignment="1">
      <alignment horizontal="center" vertical="center"/>
    </xf>
    <xf numFmtId="0" fontId="16" fillId="3" borderId="71" xfId="0" applyFont="1" applyFill="1" applyBorder="1" applyAlignment="1">
      <alignment horizontal="center" vertical="center"/>
    </xf>
    <xf numFmtId="0" fontId="16" fillId="3" borderId="7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8" fontId="5" fillId="2" borderId="32" xfId="17" applyNumberFormat="1" applyFont="1" applyFill="1" applyBorder="1" applyAlignment="1">
      <alignment horizontal="right" indent="1"/>
    </xf>
    <xf numFmtId="8" fontId="5" fillId="2" borderId="8" xfId="17" applyNumberFormat="1" applyFont="1" applyFill="1" applyBorder="1" applyAlignment="1">
      <alignment horizontal="right" indent="1"/>
    </xf>
    <xf numFmtId="0" fontId="4" fillId="2" borderId="14" xfId="0" applyFont="1" applyFill="1" applyBorder="1" applyAlignment="1">
      <alignment horizontal="center"/>
    </xf>
    <xf numFmtId="0" fontId="4" fillId="2" borderId="73" xfId="0" applyFont="1" applyFill="1" applyBorder="1" applyAlignment="1">
      <alignment horizontal="center"/>
    </xf>
    <xf numFmtId="44" fontId="12" fillId="2" borderId="0" xfId="17" applyFont="1" applyFill="1" applyBorder="1" applyAlignment="1">
      <alignment horizontal="left" vertical="top" wrapText="1"/>
    </xf>
    <xf numFmtId="44" fontId="12" fillId="2" borderId="32" xfId="17" applyFont="1" applyFill="1" applyBorder="1" applyAlignment="1">
      <alignment horizontal="left" vertical="top" wrapText="1"/>
    </xf>
    <xf numFmtId="0" fontId="21" fillId="0" borderId="1" xfId="0" applyFont="1" applyBorder="1" applyAlignment="1" applyProtection="1">
      <alignment horizontal="center" vertical="center"/>
      <protection locked="0"/>
    </xf>
    <xf numFmtId="0" fontId="21" fillId="0" borderId="6" xfId="0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center" vertical="center"/>
      <protection locked="0"/>
    </xf>
    <xf numFmtId="0" fontId="21" fillId="0" borderId="32" xfId="0" applyFont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horizontal="center" vertical="center"/>
      <protection locked="0"/>
    </xf>
    <xf numFmtId="0" fontId="16" fillId="3" borderId="0" xfId="0" applyFont="1" applyFill="1" applyBorder="1" applyAlignment="1">
      <alignment horizontal="center" vertical="center"/>
    </xf>
    <xf numFmtId="0" fontId="16" fillId="3" borderId="32" xfId="0" applyFont="1" applyFill="1" applyBorder="1" applyAlignment="1">
      <alignment horizontal="center" vertical="center"/>
    </xf>
    <xf numFmtId="0" fontId="1" fillId="6" borderId="74" xfId="0" applyFont="1" applyFill="1" applyBorder="1" applyAlignment="1">
      <alignment horizontal="justify" vertical="center" wrapText="1"/>
    </xf>
    <xf numFmtId="0" fontId="1" fillId="6" borderId="75" xfId="0" applyFont="1" applyFill="1" applyBorder="1" applyAlignment="1">
      <alignment horizontal="justify" vertical="center" wrapText="1"/>
    </xf>
    <xf numFmtId="0" fontId="1" fillId="6" borderId="76" xfId="0" applyFont="1" applyFill="1" applyBorder="1" applyAlignment="1">
      <alignment horizontal="justify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2">
    <dxf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18</xdr:row>
      <xdr:rowOff>76200</xdr:rowOff>
    </xdr:from>
    <xdr:to>
      <xdr:col>26</xdr:col>
      <xdr:colOff>219075</xdr:colOff>
      <xdr:row>19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943225"/>
          <a:ext cx="58864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123825</xdr:colOff>
      <xdr:row>3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981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142875</xdr:rowOff>
    </xdr:from>
    <xdr:to>
      <xdr:col>1</xdr:col>
      <xdr:colOff>1809750</xdr:colOff>
      <xdr:row>8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23825" y="1171575"/>
          <a:ext cx="1800225" cy="361950"/>
        </a:xfrm>
        <a:prstGeom prst="downArrow">
          <a:avLst>
            <a:gd name="adj1" fmla="val -15000"/>
            <a:gd name="adj2" fmla="val -24129"/>
          </a:avLst>
        </a:prstGeom>
        <a:gradFill rotWithShape="1">
          <a:gsLst>
            <a:gs pos="0">
              <a:srgbClr val="FFFFFF"/>
            </a:gs>
            <a:gs pos="100000">
              <a:srgbClr val="FF000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142875</xdr:rowOff>
    </xdr:from>
    <xdr:to>
      <xdr:col>3</xdr:col>
      <xdr:colOff>0</xdr:colOff>
      <xdr:row>11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47875" y="1171575"/>
          <a:ext cx="0" cy="600075"/>
        </a:xfrm>
        <a:prstGeom prst="downArrow">
          <a:avLst>
            <a:gd name="adj1" fmla="val -15000"/>
            <a:gd name="adj2" fmla="val -24129"/>
          </a:avLst>
        </a:prstGeom>
        <a:gradFill rotWithShape="1">
          <a:gsLst>
            <a:gs pos="0">
              <a:srgbClr val="FFFFFF"/>
            </a:gs>
            <a:gs pos="100000">
              <a:srgbClr val="FF000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142875</xdr:rowOff>
    </xdr:from>
    <xdr:to>
      <xdr:col>3</xdr:col>
      <xdr:colOff>0</xdr:colOff>
      <xdr:row>8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2047875" y="1171575"/>
          <a:ext cx="0" cy="361950"/>
        </a:xfrm>
        <a:prstGeom prst="downArrow">
          <a:avLst>
            <a:gd name="adj1" fmla="val -15000"/>
            <a:gd name="adj2" fmla="val -24129"/>
          </a:avLst>
        </a:prstGeom>
        <a:gradFill rotWithShape="1">
          <a:gsLst>
            <a:gs pos="0">
              <a:srgbClr val="FFFFFF"/>
            </a:gs>
            <a:gs pos="100000">
              <a:srgbClr val="FF000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relli@geraldcorelli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AC36"/>
  <sheetViews>
    <sheetView workbookViewId="0" topLeftCell="A1">
      <selection activeCell="I2" sqref="I2"/>
    </sheetView>
  </sheetViews>
  <sheetFormatPr defaultColWidth="9.140625" defaultRowHeight="13.5"/>
  <cols>
    <col min="1" max="1" width="3.7109375" style="63" customWidth="1"/>
    <col min="2" max="2" width="1.7109375" style="63" customWidth="1"/>
    <col min="3" max="30" width="3.7109375" style="63" customWidth="1"/>
    <col min="31" max="16384" width="3.7109375" style="63" hidden="1" customWidth="1"/>
  </cols>
  <sheetData>
    <row r="1" ht="13.5"/>
    <row r="2" ht="13.5"/>
    <row r="3" ht="13.5"/>
    <row r="4" ht="13.5"/>
    <row r="5" ht="13.5">
      <c r="B5" s="89" t="s">
        <v>55</v>
      </c>
    </row>
    <row r="6" ht="4.5" customHeight="1" thickBot="1"/>
    <row r="7" spans="3:29" ht="13.5">
      <c r="C7" s="64" t="s">
        <v>56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6"/>
    </row>
    <row r="8" spans="3:29" ht="13.5">
      <c r="C8" s="88" t="s">
        <v>95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5"/>
    </row>
    <row r="9" spans="3:29" ht="13.5">
      <c r="C9" s="88" t="s">
        <v>66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5"/>
    </row>
    <row r="10" spans="3:29" ht="13.5">
      <c r="C10" s="88" t="s">
        <v>67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5"/>
    </row>
    <row r="11" spans="3:29" ht="14.25" thickBot="1">
      <c r="C11" s="67" t="s">
        <v>68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9"/>
    </row>
    <row r="13" ht="13.5">
      <c r="B13" s="89" t="s">
        <v>46</v>
      </c>
    </row>
    <row r="14" ht="4.5" customHeight="1" thickBot="1"/>
    <row r="15" spans="3:29" ht="13.5">
      <c r="C15" s="70" t="s">
        <v>47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2"/>
    </row>
    <row r="16" spans="3:29" ht="13.5">
      <c r="C16" s="73" t="s">
        <v>48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5"/>
    </row>
    <row r="17" spans="3:29" ht="13.5">
      <c r="C17" s="73" t="s">
        <v>49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5"/>
    </row>
    <row r="18" spans="3:29" ht="13.5">
      <c r="C18" s="73" t="s">
        <v>50</v>
      </c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5"/>
    </row>
    <row r="19" spans="3:29" ht="13.5">
      <c r="C19" s="73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5"/>
    </row>
    <row r="20" spans="3:29" ht="14.25" thickBot="1">
      <c r="C20" s="76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9"/>
    </row>
    <row r="22" ht="13.5">
      <c r="B22" s="89" t="s">
        <v>15</v>
      </c>
    </row>
    <row r="23" ht="4.5" customHeight="1" thickBot="1"/>
    <row r="24" spans="3:29" ht="13.5">
      <c r="C24" s="70" t="s">
        <v>57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2"/>
    </row>
    <row r="25" spans="3:29" ht="14.25" thickBot="1">
      <c r="C25" s="76" t="s">
        <v>58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9"/>
    </row>
    <row r="27" ht="13.5">
      <c r="B27" s="90" t="s">
        <v>12</v>
      </c>
    </row>
    <row r="28" ht="4.5" customHeight="1" thickBot="1"/>
    <row r="29" spans="3:29" ht="13.5">
      <c r="C29" s="80" t="s">
        <v>63</v>
      </c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2"/>
    </row>
    <row r="30" spans="3:29" ht="13.5">
      <c r="C30" s="83" t="s">
        <v>64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84"/>
    </row>
    <row r="31" spans="3:29" ht="14.25" thickBot="1">
      <c r="C31" s="85" t="s">
        <v>65</v>
      </c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7"/>
    </row>
    <row r="33" ht="14.25" customHeight="1">
      <c r="B33" s="89" t="s">
        <v>93</v>
      </c>
    </row>
    <row r="34" ht="4.5" customHeight="1" thickBot="1"/>
    <row r="35" spans="3:29" ht="13.5">
      <c r="C35" s="70" t="s">
        <v>94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2"/>
    </row>
    <row r="36" spans="3:29" ht="14.25" thickBot="1">
      <c r="C36" s="145" t="s">
        <v>96</v>
      </c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7"/>
    </row>
  </sheetData>
  <sheetProtection password="EE55" sheet="1" objects="1" scenarios="1"/>
  <mergeCells count="1">
    <mergeCell ref="C36:AC36"/>
  </mergeCells>
  <hyperlinks>
    <hyperlink ref="C36" r:id="rId1" display="corelli@geraldcorelli.com"/>
  </hyperlinks>
  <printOptions/>
  <pageMargins left="0.75" right="0.75" top="1" bottom="1" header="0.492125985" footer="0.49212598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D70"/>
  <sheetViews>
    <sheetView showRowColHeaders="0" zoomScale="95" zoomScaleNormal="95" workbookViewId="0" topLeftCell="A1">
      <selection activeCell="A76" sqref="A76:IV65536"/>
    </sheetView>
  </sheetViews>
  <sheetFormatPr defaultColWidth="9.140625" defaultRowHeight="13.5" zeroHeight="1"/>
  <cols>
    <col min="1" max="81" width="1.7109375" style="92" customWidth="1"/>
    <col min="82" max="16384" width="1.7109375" style="92" hidden="1" customWidth="1"/>
  </cols>
  <sheetData>
    <row r="1" ht="4.5" customHeight="1"/>
    <row r="2" spans="2:81" ht="20.25">
      <c r="B2" s="160" t="s">
        <v>85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</row>
    <row r="3" spans="2:81" ht="13.5">
      <c r="B3" s="161">
        <f ca="1">TODAY()</f>
        <v>39892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</row>
    <row r="4" ht="13.5"/>
    <row r="5" spans="6:77" s="105" customFormat="1" ht="19.5" customHeight="1">
      <c r="F5" s="106"/>
      <c r="G5" s="107" t="s">
        <v>69</v>
      </c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8"/>
    </row>
    <row r="6" spans="6:77" ht="4.5" customHeight="1" thickBot="1">
      <c r="F6" s="93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5"/>
    </row>
    <row r="7" spans="6:77" ht="13.5">
      <c r="F7" s="93"/>
      <c r="G7" s="172" t="s">
        <v>70</v>
      </c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 t="s">
        <v>71</v>
      </c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 t="s">
        <v>72</v>
      </c>
      <c r="AO7" s="173"/>
      <c r="AP7" s="173"/>
      <c r="AQ7" s="173" t="s">
        <v>75</v>
      </c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 t="s">
        <v>76</v>
      </c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4"/>
      <c r="BY7" s="95"/>
    </row>
    <row r="8" spans="6:77" ht="13.5">
      <c r="F8" s="93"/>
      <c r="G8" s="170" t="str">
        <f>'Unidade de Negócio #1'!$B$5</f>
        <v>Unidade de Negócio #1</v>
      </c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48">
        <f>'Unidade de Negócio #1'!$L$13</f>
        <v>2650</v>
      </c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75">
        <f>'Unidade de Negócio #1'!$M$15</f>
        <v>12</v>
      </c>
      <c r="AO8" s="175"/>
      <c r="AP8" s="175"/>
      <c r="AQ8" s="148">
        <f>'Unidade de Negócio #1'!$M$5</f>
        <v>800</v>
      </c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>
        <f>'Unidade de Negócio #1'!$M$6*-1</f>
        <v>600</v>
      </c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52"/>
      <c r="BY8" s="95"/>
    </row>
    <row r="9" spans="6:77" ht="13.5">
      <c r="F9" s="93"/>
      <c r="G9" s="170" t="str">
        <f>'Unidade de Negócio #2'!$B$5</f>
        <v>Unidade de Negócio #2</v>
      </c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48">
        <f>'Unidade de Negócio #2'!$L$13</f>
        <v>3550</v>
      </c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75">
        <f>'Unidade de Negócio #2'!$M$15</f>
        <v>12</v>
      </c>
      <c r="AO9" s="175"/>
      <c r="AP9" s="175"/>
      <c r="AQ9" s="148">
        <f>'Unidade de Negócio #2'!$M$5</f>
        <v>400</v>
      </c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>
        <f>'Unidade de Negócio #2'!$M$6*-1</f>
        <v>200</v>
      </c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52"/>
      <c r="BY9" s="95"/>
    </row>
    <row r="10" spans="6:77" ht="13.5">
      <c r="F10" s="93"/>
      <c r="G10" s="170" t="str">
        <f>'Unidade de Negócio #3'!$B$5</f>
        <v>Unidade de Negócio #3</v>
      </c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48">
        <f>'Unidade de Negócio #3'!$L$13</f>
        <v>4050</v>
      </c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75">
        <f>'Unidade de Negócio #3'!$M$15</f>
        <v>12</v>
      </c>
      <c r="AO10" s="175"/>
      <c r="AP10" s="175"/>
      <c r="AQ10" s="148">
        <f>'Unidade de Negócio #3'!$M$5</f>
        <v>400</v>
      </c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>
        <f>'Unidade de Negócio #3'!$M$6*-1</f>
        <v>0</v>
      </c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52"/>
      <c r="BY10" s="95"/>
    </row>
    <row r="11" spans="6:77" ht="13.5">
      <c r="F11" s="93"/>
      <c r="G11" s="170" t="str">
        <f>'Unidade de Negócio #4'!$B$5</f>
        <v>Unidade de Negócio #4</v>
      </c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48">
        <f>'Unidade de Negócio #4'!$L$13</f>
        <v>4150</v>
      </c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75">
        <f>'Unidade de Negócio #4'!$M$15</f>
        <v>12</v>
      </c>
      <c r="AO11" s="175"/>
      <c r="AP11" s="175"/>
      <c r="AQ11" s="148">
        <f>'Unidade de Negócio #4'!$M$5</f>
        <v>400</v>
      </c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>
        <f>'Unidade de Negócio #4'!$M$6*-1</f>
        <v>0</v>
      </c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52"/>
      <c r="BY11" s="95"/>
    </row>
    <row r="12" spans="6:77" ht="13.5">
      <c r="F12" s="93"/>
      <c r="G12" s="170" t="str">
        <f>'Unidade de Negócio #5'!$B$5</f>
        <v>Unidade de Negócio #5</v>
      </c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48">
        <f>'Unidade de Negócio #5'!$L$13</f>
        <v>4250</v>
      </c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75">
        <f>'Unidade de Negócio #5'!$M$15</f>
        <v>12</v>
      </c>
      <c r="AO12" s="175"/>
      <c r="AP12" s="175"/>
      <c r="AQ12" s="148">
        <f>'Unidade de Negócio #5'!$M$5</f>
        <v>400</v>
      </c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>
        <f>'Unidade de Negócio #5'!$M$6*-1</f>
        <v>0</v>
      </c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52"/>
      <c r="BY12" s="95"/>
    </row>
    <row r="13" spans="6:77" ht="14.25" thickBot="1">
      <c r="F13" s="93"/>
      <c r="G13" s="165" t="s">
        <v>73</v>
      </c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7">
        <f>SUM(W8:AM12)</f>
        <v>18650</v>
      </c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6">
        <f>SUM(AN8:AP12)</f>
        <v>60</v>
      </c>
      <c r="AO13" s="166"/>
      <c r="AP13" s="166"/>
      <c r="AQ13" s="167">
        <f>SUM(AQ8:BG12)</f>
        <v>2400</v>
      </c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7">
        <f>SUM(BH8:BX12)</f>
        <v>800</v>
      </c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9"/>
      <c r="BY13" s="95"/>
    </row>
    <row r="14" spans="6:77" ht="4.5" customHeight="1" thickBot="1">
      <c r="F14" s="93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7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6"/>
      <c r="AO14" s="96"/>
      <c r="AP14" s="96"/>
      <c r="AQ14" s="97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7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5"/>
    </row>
    <row r="15" spans="6:77" ht="14.25" thickBot="1">
      <c r="F15" s="93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176" t="s">
        <v>77</v>
      </c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8">
        <f>+BH13+AQ13</f>
        <v>3200</v>
      </c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80"/>
      <c r="BY15" s="95"/>
    </row>
    <row r="16" spans="6:77" ht="4.5" customHeight="1">
      <c r="F16" s="99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2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4"/>
    </row>
    <row r="17" spans="2:81" ht="13.5">
      <c r="B17" s="143"/>
      <c r="C17" s="143"/>
      <c r="D17" s="143"/>
      <c r="E17" s="143"/>
      <c r="F17" s="143"/>
      <c r="G17" s="143"/>
      <c r="H17" s="143"/>
      <c r="I17" s="143"/>
      <c r="J17" s="143"/>
      <c r="K17" s="144"/>
      <c r="L17" s="143"/>
      <c r="M17" s="143"/>
      <c r="N17" s="143"/>
      <c r="O17" s="143"/>
      <c r="P17" s="143"/>
      <c r="Q17" s="143"/>
      <c r="R17" s="143"/>
      <c r="S17" s="143"/>
      <c r="T17" s="143"/>
      <c r="U17" s="144"/>
      <c r="V17" s="143"/>
      <c r="W17" s="143"/>
      <c r="X17" s="143"/>
      <c r="Y17" s="143"/>
      <c r="Z17" s="143"/>
      <c r="AA17" s="143"/>
      <c r="AB17" s="143"/>
      <c r="AC17" s="143"/>
      <c r="AD17" s="143"/>
      <c r="AE17" s="144"/>
      <c r="AF17" s="143"/>
      <c r="AG17" s="143"/>
      <c r="AH17" s="143"/>
      <c r="AI17" s="143"/>
      <c r="AJ17" s="143"/>
      <c r="AK17" s="143"/>
      <c r="AL17" s="143"/>
      <c r="AM17" s="143"/>
      <c r="AN17" s="143"/>
      <c r="AO17" s="144"/>
      <c r="AP17" s="144"/>
      <c r="AQ17" s="143"/>
      <c r="AR17" s="143"/>
      <c r="AS17" s="143"/>
      <c r="AT17" s="143"/>
      <c r="AU17" s="143"/>
      <c r="AV17" s="143"/>
      <c r="AW17" s="143"/>
      <c r="AX17" s="143"/>
      <c r="AY17" s="143"/>
      <c r="AZ17" s="144"/>
      <c r="BA17" s="143"/>
      <c r="BB17" s="143"/>
      <c r="BC17" s="143"/>
      <c r="BD17" s="143"/>
      <c r="BE17" s="143"/>
      <c r="BF17" s="143"/>
      <c r="BG17" s="143"/>
      <c r="BH17" s="143"/>
      <c r="BI17" s="143"/>
      <c r="BJ17" s="144"/>
      <c r="BK17" s="143"/>
      <c r="BL17" s="143"/>
      <c r="BM17" s="143"/>
      <c r="BN17" s="143"/>
      <c r="BO17" s="143"/>
      <c r="BP17" s="143"/>
      <c r="BQ17" s="143"/>
      <c r="BR17" s="143"/>
      <c r="BS17" s="143"/>
      <c r="BT17" s="144"/>
      <c r="BU17" s="143"/>
      <c r="BV17" s="143"/>
      <c r="BW17" s="143"/>
      <c r="BX17" s="143"/>
      <c r="BY17" s="143"/>
      <c r="BZ17" s="143"/>
      <c r="CA17" s="143"/>
      <c r="CB17" s="143"/>
      <c r="CC17" s="143"/>
    </row>
    <row r="18" spans="16:67" s="105" customFormat="1" ht="19.5" customHeight="1">
      <c r="P18" s="106"/>
      <c r="Q18" s="107" t="s">
        <v>81</v>
      </c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8"/>
    </row>
    <row r="19" spans="16:67" ht="4.5" customHeight="1" thickBot="1">
      <c r="P19" s="93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5"/>
    </row>
    <row r="20" spans="16:67" ht="13.5">
      <c r="P20" s="93"/>
      <c r="Q20" s="172" t="s">
        <v>70</v>
      </c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 t="s">
        <v>79</v>
      </c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 t="s">
        <v>80</v>
      </c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4"/>
      <c r="BO20" s="95"/>
    </row>
    <row r="21" spans="16:67" ht="13.5">
      <c r="P21" s="93"/>
      <c r="Q21" s="170" t="str">
        <f>'Unidade de Negócio #1'!$B$5</f>
        <v>Unidade de Negócio #1</v>
      </c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48">
        <f>'Unidade de Negócio #1'!$M$10</f>
        <v>1050</v>
      </c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>
        <f>'Unidade de Negócio #1'!$M$9</f>
        <v>250</v>
      </c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52"/>
      <c r="BO21" s="95"/>
    </row>
    <row r="22" spans="16:67" ht="13.5">
      <c r="P22" s="93"/>
      <c r="Q22" s="170" t="str">
        <f>'Unidade de Negócio #2'!$B$5</f>
        <v>Unidade de Negócio #2</v>
      </c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48">
        <f>'Unidade de Negócio #2'!$M$10</f>
        <v>1050</v>
      </c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>
        <f>'Unidade de Negócio #2'!$M$9</f>
        <v>250</v>
      </c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52"/>
      <c r="BO22" s="95"/>
    </row>
    <row r="23" spans="16:67" ht="13.5">
      <c r="P23" s="93"/>
      <c r="Q23" s="170" t="str">
        <f>'Unidade de Negócio #3'!$B$5</f>
        <v>Unidade de Negócio #3</v>
      </c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48">
        <f>'Unidade de Negócio #3'!$M$10</f>
        <v>1050</v>
      </c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>
        <f>'Unidade de Negócio #3'!$M$9</f>
        <v>250</v>
      </c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52"/>
      <c r="BO23" s="95"/>
    </row>
    <row r="24" spans="16:67" ht="13.5">
      <c r="P24" s="93"/>
      <c r="Q24" s="170" t="str">
        <f>'Unidade de Negócio #4'!$B$5</f>
        <v>Unidade de Negócio #4</v>
      </c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48">
        <f>'Unidade de Negócio #4'!$M$10</f>
        <v>1050</v>
      </c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>
        <f>'Unidade de Negócio #4'!$M$9</f>
        <v>650</v>
      </c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52"/>
      <c r="BO24" s="95"/>
    </row>
    <row r="25" spans="16:67" ht="13.5">
      <c r="P25" s="93"/>
      <c r="Q25" s="170" t="str">
        <f>'Unidade de Negócio #5'!$B$5</f>
        <v>Unidade de Negócio #5</v>
      </c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48">
        <f>'Unidade de Negócio #5'!$M$10</f>
        <v>1550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>
        <f>'Unidade de Negócio #5'!$M$9</f>
        <v>250</v>
      </c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52"/>
      <c r="BO25" s="95"/>
    </row>
    <row r="26" spans="16:67" ht="14.25" thickBot="1">
      <c r="P26" s="93"/>
      <c r="Q26" s="165" t="s">
        <v>73</v>
      </c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7">
        <f>SUM(AG21:AW25)</f>
        <v>5750</v>
      </c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>
        <f>SUM(AX21:BN25)</f>
        <v>1650</v>
      </c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9"/>
      <c r="BO26" s="95"/>
    </row>
    <row r="27" spans="16:67" ht="4.5" customHeight="1">
      <c r="P27" s="99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4"/>
    </row>
    <row r="28" spans="2:81" ht="13.5">
      <c r="B28" s="143"/>
      <c r="C28" s="143"/>
      <c r="D28" s="143"/>
      <c r="E28" s="143"/>
      <c r="F28" s="143"/>
      <c r="G28" s="143"/>
      <c r="H28" s="143"/>
      <c r="I28" s="143"/>
      <c r="J28" s="143"/>
      <c r="K28" s="144"/>
      <c r="L28" s="143"/>
      <c r="M28" s="143"/>
      <c r="N28" s="143"/>
      <c r="O28" s="143"/>
      <c r="P28" s="143"/>
      <c r="Q28" s="143"/>
      <c r="R28" s="143"/>
      <c r="S28" s="143"/>
      <c r="T28" s="143"/>
      <c r="U28" s="144"/>
      <c r="V28" s="143"/>
      <c r="W28" s="143"/>
      <c r="X28" s="143"/>
      <c r="Y28" s="143"/>
      <c r="Z28" s="143"/>
      <c r="AA28" s="143"/>
      <c r="AB28" s="143"/>
      <c r="AC28" s="143"/>
      <c r="AD28" s="143"/>
      <c r="AE28" s="144"/>
      <c r="AF28" s="143"/>
      <c r="AG28" s="143"/>
      <c r="AH28" s="143"/>
      <c r="AI28" s="143"/>
      <c r="AJ28" s="143"/>
      <c r="AK28" s="143"/>
      <c r="AL28" s="143"/>
      <c r="AM28" s="143"/>
      <c r="AN28" s="143"/>
      <c r="AO28" s="144"/>
      <c r="AP28" s="144"/>
      <c r="AQ28" s="143"/>
      <c r="AR28" s="143"/>
      <c r="AS28" s="143"/>
      <c r="AT28" s="143"/>
      <c r="AU28" s="143"/>
      <c r="AV28" s="143"/>
      <c r="AW28" s="143"/>
      <c r="AX28" s="143"/>
      <c r="AY28" s="143"/>
      <c r="AZ28" s="144"/>
      <c r="BA28" s="143"/>
      <c r="BB28" s="143"/>
      <c r="BC28" s="143"/>
      <c r="BD28" s="143"/>
      <c r="BE28" s="143"/>
      <c r="BF28" s="143"/>
      <c r="BG28" s="143"/>
      <c r="BH28" s="143"/>
      <c r="BI28" s="143"/>
      <c r="BJ28" s="144"/>
      <c r="BK28" s="143"/>
      <c r="BL28" s="143"/>
      <c r="BM28" s="143"/>
      <c r="BN28" s="143"/>
      <c r="BO28" s="143"/>
      <c r="BP28" s="143"/>
      <c r="BQ28" s="143"/>
      <c r="BR28" s="143"/>
      <c r="BS28" s="143"/>
      <c r="BT28" s="144"/>
      <c r="BU28" s="143"/>
      <c r="BV28" s="143"/>
      <c r="BW28" s="143"/>
      <c r="BX28" s="143"/>
      <c r="BY28" s="143"/>
      <c r="BZ28" s="143"/>
      <c r="CA28" s="143"/>
      <c r="CB28" s="143"/>
      <c r="CC28" s="143"/>
    </row>
    <row r="29" spans="8:76" s="105" customFormat="1" ht="19.5" customHeight="1">
      <c r="H29" s="106"/>
      <c r="I29" s="107" t="s">
        <v>82</v>
      </c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8"/>
    </row>
    <row r="30" spans="8:76" ht="4.5" customHeight="1" thickBot="1">
      <c r="H30" s="93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5"/>
    </row>
    <row r="31" spans="8:76" ht="13.5">
      <c r="H31" s="93"/>
      <c r="I31" s="172" t="s">
        <v>70</v>
      </c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 t="s">
        <v>78</v>
      </c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 t="s">
        <v>83</v>
      </c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 t="s">
        <v>84</v>
      </c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4"/>
      <c r="BX31" s="95"/>
    </row>
    <row r="32" spans="8:76" ht="13.5">
      <c r="H32" s="93"/>
      <c r="I32" s="170" t="str">
        <f>'Unidade de Negócio #1'!$B$5</f>
        <v>Unidade de Negócio #1</v>
      </c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48">
        <f>'Unidade de Negócio #1'!$M$8</f>
        <v>350</v>
      </c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>
        <f>'Unidade de Negócio #1'!$M$11</f>
        <v>400</v>
      </c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>
        <f>'Unidade de Negócio #1'!$M$12</f>
        <v>400</v>
      </c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52"/>
      <c r="BX32" s="95"/>
    </row>
    <row r="33" spans="8:76" ht="13.5">
      <c r="H33" s="93"/>
      <c r="I33" s="170" t="str">
        <f>'Unidade de Negócio #2'!$B$5</f>
        <v>Unidade de Negócio #2</v>
      </c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48">
        <f>'Unidade de Negócio #2'!$M$8</f>
        <v>350</v>
      </c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>
        <f>'Unidade de Negócio #2'!$M$11</f>
        <v>900</v>
      </c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>
        <f>'Unidade de Negócio #2'!$M$12</f>
        <v>800</v>
      </c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52"/>
      <c r="BX33" s="95"/>
    </row>
    <row r="34" spans="8:76" ht="13.5">
      <c r="H34" s="93"/>
      <c r="I34" s="170" t="str">
        <f>'Unidade de Negócio #3'!$B$5</f>
        <v>Unidade de Negócio #3</v>
      </c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48">
        <f>'Unidade de Negócio #3'!$M$8</f>
        <v>650</v>
      </c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>
        <f>'Unidade de Negócio #3'!$M$11</f>
        <v>900</v>
      </c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>
        <f>'Unidade de Negócio #3'!$M$12</f>
        <v>800</v>
      </c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52"/>
      <c r="BX34" s="95"/>
    </row>
    <row r="35" spans="8:76" ht="13.5">
      <c r="H35" s="93"/>
      <c r="I35" s="170" t="str">
        <f>'Unidade de Negócio #4'!$B$5</f>
        <v>Unidade de Negócio #4</v>
      </c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48">
        <f>'Unidade de Negócio #4'!$M$8</f>
        <v>350</v>
      </c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>
        <f>'Unidade de Negócio #4'!$M$11</f>
        <v>900</v>
      </c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>
        <f>'Unidade de Negócio #4'!$M$12</f>
        <v>800</v>
      </c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52"/>
      <c r="BX35" s="95"/>
    </row>
    <row r="36" spans="8:76" ht="13.5">
      <c r="H36" s="93"/>
      <c r="I36" s="170" t="str">
        <f>'Unidade de Negócio #5'!$B$5</f>
        <v>Unidade de Negócio #5</v>
      </c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48">
        <f>'Unidade de Negócio #5'!$M$8</f>
        <v>350</v>
      </c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>
        <f>'Unidade de Negócio #5'!$M$11</f>
        <v>900</v>
      </c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>
        <f>'Unidade de Negócio #5'!$M$12</f>
        <v>800</v>
      </c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52"/>
      <c r="BX36" s="95"/>
    </row>
    <row r="37" spans="8:76" ht="14.25" thickBot="1">
      <c r="H37" s="93"/>
      <c r="I37" s="165" t="s">
        <v>73</v>
      </c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7">
        <f>SUM(Y32:AO36)</f>
        <v>2050</v>
      </c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7">
        <f>SUM(AP32:BF36)</f>
        <v>4000</v>
      </c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7">
        <f>SUM(BG32:BW36)</f>
        <v>3600</v>
      </c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9"/>
      <c r="BX37" s="95"/>
    </row>
    <row r="38" spans="8:76" ht="4.5" customHeight="1">
      <c r="H38" s="99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4"/>
    </row>
    <row r="39" spans="2:81" ht="13.5">
      <c r="B39" s="143"/>
      <c r="C39" s="143"/>
      <c r="D39" s="143"/>
      <c r="E39" s="143"/>
      <c r="F39" s="143"/>
      <c r="G39" s="143"/>
      <c r="H39" s="143"/>
      <c r="I39" s="143"/>
      <c r="J39" s="143"/>
      <c r="K39" s="144"/>
      <c r="L39" s="143"/>
      <c r="M39" s="143"/>
      <c r="N39" s="143"/>
      <c r="O39" s="143"/>
      <c r="P39" s="143"/>
      <c r="Q39" s="143"/>
      <c r="R39" s="143"/>
      <c r="S39" s="143"/>
      <c r="T39" s="143"/>
      <c r="U39" s="144"/>
      <c r="V39" s="143"/>
      <c r="W39" s="143"/>
      <c r="X39" s="143"/>
      <c r="Y39" s="143"/>
      <c r="Z39" s="143"/>
      <c r="AA39" s="143"/>
      <c r="AB39" s="143"/>
      <c r="AC39" s="143"/>
      <c r="AD39" s="143"/>
      <c r="AE39" s="144"/>
      <c r="AF39" s="143"/>
      <c r="AG39" s="143"/>
      <c r="AH39" s="143"/>
      <c r="AI39" s="143"/>
      <c r="AJ39" s="143"/>
      <c r="AK39" s="143"/>
      <c r="AL39" s="143"/>
      <c r="AM39" s="143"/>
      <c r="AN39" s="143"/>
      <c r="AO39" s="144"/>
      <c r="AP39" s="144"/>
      <c r="AQ39" s="143"/>
      <c r="AR39" s="143"/>
      <c r="AS39" s="143"/>
      <c r="AT39" s="143"/>
      <c r="AU39" s="143"/>
      <c r="AV39" s="143"/>
      <c r="AW39" s="143"/>
      <c r="AX39" s="143"/>
      <c r="AY39" s="143"/>
      <c r="AZ39" s="144"/>
      <c r="BA39" s="143"/>
      <c r="BB39" s="143"/>
      <c r="BC39" s="143"/>
      <c r="BD39" s="143"/>
      <c r="BE39" s="143"/>
      <c r="BF39" s="143"/>
      <c r="BG39" s="143"/>
      <c r="BH39" s="143"/>
      <c r="BI39" s="143"/>
      <c r="BJ39" s="144"/>
      <c r="BK39" s="143"/>
      <c r="BL39" s="143"/>
      <c r="BM39" s="143"/>
      <c r="BN39" s="143"/>
      <c r="BO39" s="143"/>
      <c r="BP39" s="143"/>
      <c r="BQ39" s="143"/>
      <c r="BR39" s="143"/>
      <c r="BS39" s="143"/>
      <c r="BT39" s="144"/>
      <c r="BU39" s="143"/>
      <c r="BV39" s="143"/>
      <c r="BW39" s="143"/>
      <c r="BX39" s="143"/>
      <c r="BY39" s="143"/>
      <c r="BZ39" s="143"/>
      <c r="CA39" s="143"/>
      <c r="CB39" s="143"/>
      <c r="CC39" s="143"/>
    </row>
    <row r="40" spans="8:76" ht="19.5" customHeight="1">
      <c r="H40" s="106"/>
      <c r="I40" s="107" t="s">
        <v>90</v>
      </c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8"/>
    </row>
    <row r="41" spans="8:76" ht="4.5" customHeight="1" thickBot="1">
      <c r="H41" s="93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5"/>
    </row>
    <row r="42" spans="8:76" ht="13.5">
      <c r="H42" s="93"/>
      <c r="I42" s="172" t="s">
        <v>70</v>
      </c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 t="s">
        <v>87</v>
      </c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 t="s">
        <v>88</v>
      </c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 t="s">
        <v>89</v>
      </c>
      <c r="BH42" s="173"/>
      <c r="BI42" s="173"/>
      <c r="BJ42" s="173"/>
      <c r="BK42" s="173"/>
      <c r="BL42" s="173"/>
      <c r="BM42" s="173"/>
      <c r="BN42" s="173"/>
      <c r="BO42" s="173"/>
      <c r="BP42" s="173"/>
      <c r="BQ42" s="173"/>
      <c r="BR42" s="173"/>
      <c r="BS42" s="173"/>
      <c r="BT42" s="173"/>
      <c r="BU42" s="173"/>
      <c r="BV42" s="173"/>
      <c r="BW42" s="174"/>
      <c r="BX42" s="95"/>
    </row>
    <row r="43" spans="8:76" ht="13.5">
      <c r="H43" s="93"/>
      <c r="I43" s="170" t="str">
        <f>'Unidade de Negócio #1'!$B$5</f>
        <v>Unidade de Negócio #1</v>
      </c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48">
        <f>SUMIF('Unidade de Negócio #1'!$L$19:$L$77,"período",'Unidade de Negócio #1'!$M$19:$M$77)</f>
        <v>2800</v>
      </c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>
        <f>SUMIF('Unidade de Negócio #1'!$L$19:$L$77,"atrasado",'Unidade de Negócio #1'!$M$19:$M$77)</f>
        <v>350</v>
      </c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>
        <f>SUMIF('Unidade de Negócio #1'!$L$19:$L$77,"antecipado",'Unidade de Negócio #1'!$M$19:$M$77)</f>
        <v>700</v>
      </c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52"/>
      <c r="BX43" s="95"/>
    </row>
    <row r="44" spans="8:76" ht="13.5">
      <c r="H44" s="93"/>
      <c r="I44" s="170" t="str">
        <f>'Unidade de Negócio #2'!$B$5</f>
        <v>Unidade de Negócio #2</v>
      </c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48">
        <f>SUMIF('Unidade de Negócio #2'!$L$19:$L$77,"período",'Unidade de Negócio #2'!$M$19:$M$77)</f>
        <v>2900</v>
      </c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>
        <f>SUMIF('Unidade de Negócio #2'!$L$19:$L$77,"atrasado",'Unidade de Negócio #2'!$M$19:$M$77)</f>
        <v>350</v>
      </c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>
        <f>SUMIF('Unidade de Negócio #2'!$L$19:$L$77,"antecipado",'Unidade de Negócio #2'!$M$19:$M$77)</f>
        <v>700</v>
      </c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52"/>
      <c r="BX44" s="95"/>
    </row>
    <row r="45" spans="8:76" ht="13.5">
      <c r="H45" s="93"/>
      <c r="I45" s="170" t="str">
        <f>'Unidade de Negócio #3'!$B$5</f>
        <v>Unidade de Negócio #3</v>
      </c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48">
        <f>SUMIF('Unidade de Negócio #3'!$L$19:$L$77,"período",'Unidade de Negócio #3'!$M$19:$M$77)</f>
        <v>3000</v>
      </c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>
        <f>SUMIF('Unidade de Negócio #3'!$L$19:$L$77,"atrasado",'Unidade de Negócio #3'!$M$19:$M$77)</f>
        <v>350</v>
      </c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>
        <f>SUMIF('Unidade de Negócio #3'!$L$19:$L$77,"antecipado",'Unidade de Negócio #3'!$M$19:$M$77)</f>
        <v>700</v>
      </c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52"/>
      <c r="BX45" s="95"/>
    </row>
    <row r="46" spans="8:76" ht="13.5">
      <c r="H46" s="93"/>
      <c r="I46" s="170" t="str">
        <f>'Unidade de Negócio #4'!$B$5</f>
        <v>Unidade de Negócio #4</v>
      </c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48">
        <f>SUMIF('Unidade de Negócio #4'!$L$19:$L$77,"período",'Unidade de Negócio #4'!$M$19:$M$77)</f>
        <v>3100</v>
      </c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>
        <f>SUMIF('Unidade de Negócio #4'!$L$19:$L$77,"atrasado",'Unidade de Negócio #4'!$M$19:$M$77)</f>
        <v>350</v>
      </c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>
        <f>SUMIF('Unidade de Negócio #4'!$L$19:$L$77,"antecipado",'Unidade de Negócio #4'!$M$19:$M$77)</f>
        <v>700</v>
      </c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52"/>
      <c r="BX46" s="95"/>
    </row>
    <row r="47" spans="8:76" ht="13.5">
      <c r="H47" s="93"/>
      <c r="I47" s="170" t="str">
        <f>'Unidade de Negócio #5'!$B$5</f>
        <v>Unidade de Negócio #5</v>
      </c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48">
        <f>SUMIF('Unidade de Negócio #5'!$L$19:$L$77,"período",'Unidade de Negócio #5'!$M$19:$M$77)</f>
        <v>3200</v>
      </c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>
        <f>SUMIF('Unidade de Negócio #5'!$L$19:$L$77,"atrasado",'Unidade de Negócio #5'!$M$19:$M$77)</f>
        <v>350</v>
      </c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>
        <f>SUMIF('Unidade de Negócio #5'!$L$19:$L$77,"antecipado",'Unidade de Negócio #5'!$M$19:$M$77)</f>
        <v>700</v>
      </c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52"/>
      <c r="BX47" s="95"/>
    </row>
    <row r="48" spans="8:76" ht="14.25" thickBot="1">
      <c r="H48" s="93"/>
      <c r="I48" s="165" t="s">
        <v>73</v>
      </c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7">
        <f>SUM(Y43:AO47)</f>
        <v>15000</v>
      </c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7">
        <f>SUM(AP43:BF47)</f>
        <v>1750</v>
      </c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7">
        <f>SUM(BG43:BW47)</f>
        <v>3500</v>
      </c>
      <c r="BH48" s="168"/>
      <c r="BI48" s="168"/>
      <c r="BJ48" s="168"/>
      <c r="BK48" s="168"/>
      <c r="BL48" s="168"/>
      <c r="BM48" s="168"/>
      <c r="BN48" s="168"/>
      <c r="BO48" s="168"/>
      <c r="BP48" s="168"/>
      <c r="BQ48" s="168"/>
      <c r="BR48" s="168"/>
      <c r="BS48" s="168"/>
      <c r="BT48" s="168"/>
      <c r="BU48" s="168"/>
      <c r="BV48" s="168"/>
      <c r="BW48" s="169"/>
      <c r="BX48" s="95"/>
    </row>
    <row r="49" spans="8:76" ht="4.5" customHeight="1">
      <c r="H49" s="99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4"/>
    </row>
    <row r="50" ht="14.25" thickBot="1"/>
    <row r="51" spans="2:82" ht="19.5" customHeight="1">
      <c r="B51" s="113"/>
      <c r="C51" s="114" t="s">
        <v>91</v>
      </c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5"/>
      <c r="BT51" s="115"/>
      <c r="BU51" s="115"/>
      <c r="BV51" s="115"/>
      <c r="BW51" s="115"/>
      <c r="BX51" s="115"/>
      <c r="BY51" s="115"/>
      <c r="BZ51" s="115"/>
      <c r="CA51" s="115"/>
      <c r="CB51" s="116"/>
      <c r="CC51" s="109"/>
      <c r="CD51" s="109"/>
    </row>
    <row r="52" spans="2:82" ht="4.5" customHeight="1" thickBot="1">
      <c r="B52" s="117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118"/>
      <c r="CC52" s="109"/>
      <c r="CD52" s="109"/>
    </row>
    <row r="53" spans="2:82" ht="33.75" customHeight="1">
      <c r="B53" s="117"/>
      <c r="C53" s="163" t="s">
        <v>15</v>
      </c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50" t="str">
        <f>'Unidade de Negócio #1'!$B$5</f>
        <v>Unidade de Negócio #1</v>
      </c>
      <c r="T53" s="150"/>
      <c r="U53" s="150"/>
      <c r="V53" s="150"/>
      <c r="W53" s="150"/>
      <c r="X53" s="150"/>
      <c r="Y53" s="150"/>
      <c r="Z53" s="150"/>
      <c r="AA53" s="150"/>
      <c r="AB53" s="150"/>
      <c r="AC53" s="150" t="str">
        <f>'Unidade de Negócio #2'!$B$5</f>
        <v>Unidade de Negócio #2</v>
      </c>
      <c r="AD53" s="150"/>
      <c r="AE53" s="150"/>
      <c r="AF53" s="150"/>
      <c r="AG53" s="150"/>
      <c r="AH53" s="150"/>
      <c r="AI53" s="150"/>
      <c r="AJ53" s="150"/>
      <c r="AK53" s="150"/>
      <c r="AL53" s="150"/>
      <c r="AM53" s="150" t="str">
        <f>'Unidade de Negócio #3'!$B$5</f>
        <v>Unidade de Negócio #3</v>
      </c>
      <c r="AN53" s="150"/>
      <c r="AO53" s="150"/>
      <c r="AP53" s="150"/>
      <c r="AQ53" s="150"/>
      <c r="AR53" s="150"/>
      <c r="AS53" s="150"/>
      <c r="AT53" s="150"/>
      <c r="AU53" s="150"/>
      <c r="AV53" s="150"/>
      <c r="AW53" s="150" t="str">
        <f>'Unidade de Negócio #4'!$B$5</f>
        <v>Unidade de Negócio #4</v>
      </c>
      <c r="AX53" s="150"/>
      <c r="AY53" s="150"/>
      <c r="AZ53" s="150"/>
      <c r="BA53" s="150"/>
      <c r="BB53" s="150"/>
      <c r="BC53" s="150"/>
      <c r="BD53" s="150"/>
      <c r="BE53" s="150"/>
      <c r="BF53" s="150"/>
      <c r="BG53" s="150" t="str">
        <f>'Unidade de Negócio #5'!$B$5</f>
        <v>Unidade de Negócio #5</v>
      </c>
      <c r="BH53" s="150"/>
      <c r="BI53" s="150"/>
      <c r="BJ53" s="150"/>
      <c r="BK53" s="150"/>
      <c r="BL53" s="150"/>
      <c r="BM53" s="150"/>
      <c r="BN53" s="150"/>
      <c r="BO53" s="150"/>
      <c r="BP53" s="150"/>
      <c r="BQ53" s="110"/>
      <c r="BR53" s="150" t="s">
        <v>92</v>
      </c>
      <c r="BS53" s="150"/>
      <c r="BT53" s="150"/>
      <c r="BU53" s="150"/>
      <c r="BV53" s="150"/>
      <c r="BW53" s="150"/>
      <c r="BX53" s="150"/>
      <c r="BY53" s="150"/>
      <c r="BZ53" s="150"/>
      <c r="CA53" s="151"/>
      <c r="CB53" s="119"/>
      <c r="CC53" s="112"/>
      <c r="CD53" s="112"/>
    </row>
    <row r="54" spans="2:82" ht="13.5">
      <c r="B54" s="117"/>
      <c r="C54" s="157" t="str">
        <f>IF(Tabela!B12="","",Tabela!B12)</f>
        <v>Venda</v>
      </c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48">
        <f>SUMIF('Unidade de Negócio #1'!$G$19:$M$77,$C54,'Unidade de Negócio #1'!$M$19:$M$77)</f>
        <v>800</v>
      </c>
      <c r="T54" s="148"/>
      <c r="U54" s="148"/>
      <c r="V54" s="148"/>
      <c r="W54" s="148"/>
      <c r="X54" s="148"/>
      <c r="Y54" s="148"/>
      <c r="Z54" s="148"/>
      <c r="AA54" s="148"/>
      <c r="AB54" s="148"/>
      <c r="AC54" s="148">
        <f>SUMIF('Unidade de Negócio #2'!$G$19:$M$77,$C54,'Unidade de Negócio #2'!$M$19:$M$77)</f>
        <v>700</v>
      </c>
      <c r="AD54" s="148"/>
      <c r="AE54" s="148"/>
      <c r="AF54" s="148"/>
      <c r="AG54" s="148"/>
      <c r="AH54" s="148"/>
      <c r="AI54" s="148"/>
      <c r="AJ54" s="148"/>
      <c r="AK54" s="148"/>
      <c r="AL54" s="148"/>
      <c r="AM54" s="148">
        <f>SUMIF('Unidade de Negócio #3'!$G$19:$M$77,$C54,'Unidade de Negócio #3'!$M$19:$M$77)</f>
        <v>700</v>
      </c>
      <c r="AN54" s="148"/>
      <c r="AO54" s="148"/>
      <c r="AP54" s="148"/>
      <c r="AQ54" s="148"/>
      <c r="AR54" s="148"/>
      <c r="AS54" s="148"/>
      <c r="AT54" s="148"/>
      <c r="AU54" s="148"/>
      <c r="AV54" s="148"/>
      <c r="AW54" s="148">
        <f>SUMIF('Unidade de Negócio #4'!$G$19:$M$77,$C54,'Unidade de Negócio #4'!$M$19:$M$77)</f>
        <v>700</v>
      </c>
      <c r="AX54" s="148"/>
      <c r="AY54" s="148"/>
      <c r="AZ54" s="148"/>
      <c r="BA54" s="148"/>
      <c r="BB54" s="148"/>
      <c r="BC54" s="148"/>
      <c r="BD54" s="148"/>
      <c r="BE54" s="148"/>
      <c r="BF54" s="148"/>
      <c r="BG54" s="148">
        <f>SUMIF('Unidade de Negócio #5'!$G$19:$M$77,$C54,'Unidade de Negócio #5'!$M$19:$M$77)</f>
        <v>700</v>
      </c>
      <c r="BH54" s="148"/>
      <c r="BI54" s="148"/>
      <c r="BJ54" s="148"/>
      <c r="BK54" s="148"/>
      <c r="BL54" s="148"/>
      <c r="BM54" s="148"/>
      <c r="BN54" s="148"/>
      <c r="BO54" s="148"/>
      <c r="BP54" s="148"/>
      <c r="BQ54" s="111"/>
      <c r="BR54" s="148">
        <f aca="true" t="shared" si="0" ref="BR54:BR68">SUM(S54:BP54)</f>
        <v>3600</v>
      </c>
      <c r="BS54" s="148"/>
      <c r="BT54" s="148"/>
      <c r="BU54" s="148"/>
      <c r="BV54" s="148"/>
      <c r="BW54" s="148"/>
      <c r="BX54" s="148"/>
      <c r="BY54" s="148"/>
      <c r="BZ54" s="148"/>
      <c r="CA54" s="152"/>
      <c r="CB54" s="118"/>
      <c r="CC54" s="109"/>
      <c r="CD54" s="109"/>
    </row>
    <row r="55" spans="2:82" ht="13.5">
      <c r="B55" s="117"/>
      <c r="C55" s="157" t="str">
        <f>IF(Tabela!B13="","",Tabela!B13)</f>
        <v>Mensalidade</v>
      </c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48">
        <f>SUMIF('Unidade de Negócio #1'!$G$19:$M$77,$C55,'Unidade de Negócio #1'!$M$19:$M$77)</f>
        <v>600</v>
      </c>
      <c r="T55" s="148"/>
      <c r="U55" s="148"/>
      <c r="V55" s="148"/>
      <c r="W55" s="148"/>
      <c r="X55" s="148"/>
      <c r="Y55" s="148"/>
      <c r="Z55" s="148"/>
      <c r="AA55" s="148"/>
      <c r="AB55" s="148"/>
      <c r="AC55" s="148">
        <f>SUMIF('Unidade de Negócio #2'!$G$19:$M$77,$C55,'Unidade de Negócio #2'!$M$19:$M$77)</f>
        <v>800</v>
      </c>
      <c r="AD55" s="148"/>
      <c r="AE55" s="148"/>
      <c r="AF55" s="148"/>
      <c r="AG55" s="148"/>
      <c r="AH55" s="148"/>
      <c r="AI55" s="148"/>
      <c r="AJ55" s="148"/>
      <c r="AK55" s="148"/>
      <c r="AL55" s="148"/>
      <c r="AM55" s="148">
        <f>SUMIF('Unidade de Negócio #3'!$G$19:$M$77,$C55,'Unidade de Negócio #3'!$M$19:$M$77)</f>
        <v>600</v>
      </c>
      <c r="AN55" s="148"/>
      <c r="AO55" s="148"/>
      <c r="AP55" s="148"/>
      <c r="AQ55" s="148"/>
      <c r="AR55" s="148"/>
      <c r="AS55" s="148"/>
      <c r="AT55" s="148"/>
      <c r="AU55" s="148"/>
      <c r="AV55" s="148"/>
      <c r="AW55" s="148">
        <f>SUMIF('Unidade de Negócio #4'!$G$19:$M$77,$C55,'Unidade de Negócio #4'!$M$19:$M$77)</f>
        <v>600</v>
      </c>
      <c r="AX55" s="148"/>
      <c r="AY55" s="148"/>
      <c r="AZ55" s="148"/>
      <c r="BA55" s="148"/>
      <c r="BB55" s="148"/>
      <c r="BC55" s="148"/>
      <c r="BD55" s="148"/>
      <c r="BE55" s="148"/>
      <c r="BF55" s="148"/>
      <c r="BG55" s="148">
        <f>SUMIF('Unidade de Negócio #5'!$G$19:$M$77,$C55,'Unidade de Negócio #5'!$M$19:$M$77)</f>
        <v>600</v>
      </c>
      <c r="BH55" s="148"/>
      <c r="BI55" s="148"/>
      <c r="BJ55" s="148"/>
      <c r="BK55" s="148"/>
      <c r="BL55" s="148"/>
      <c r="BM55" s="148"/>
      <c r="BN55" s="148"/>
      <c r="BO55" s="148"/>
      <c r="BP55" s="148"/>
      <c r="BQ55" s="111"/>
      <c r="BR55" s="148">
        <f t="shared" si="0"/>
        <v>3200</v>
      </c>
      <c r="BS55" s="148"/>
      <c r="BT55" s="148"/>
      <c r="BU55" s="148"/>
      <c r="BV55" s="148"/>
      <c r="BW55" s="148"/>
      <c r="BX55" s="148"/>
      <c r="BY55" s="148"/>
      <c r="BZ55" s="148"/>
      <c r="CA55" s="152"/>
      <c r="CB55" s="118"/>
      <c r="CC55" s="109"/>
      <c r="CD55" s="109"/>
    </row>
    <row r="56" spans="2:82" ht="13.5">
      <c r="B56" s="117"/>
      <c r="C56" s="157" t="str">
        <f>IF(Tabela!B14="","",Tabela!B14)</f>
        <v>Anuidade</v>
      </c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48">
        <f>SUMIF('Unidade de Negócio #1'!$G$19:$M$77,$C56,'Unidade de Negócio #1'!$M$19:$M$77)</f>
        <v>1050</v>
      </c>
      <c r="T56" s="148"/>
      <c r="U56" s="148"/>
      <c r="V56" s="148"/>
      <c r="W56" s="148"/>
      <c r="X56" s="148"/>
      <c r="Y56" s="148"/>
      <c r="Z56" s="148"/>
      <c r="AA56" s="148"/>
      <c r="AB56" s="148"/>
      <c r="AC56" s="148">
        <f>SUMIF('Unidade de Negócio #2'!$G$19:$M$77,$C56,'Unidade de Negócio #2'!$M$19:$M$77)</f>
        <v>1050</v>
      </c>
      <c r="AD56" s="148"/>
      <c r="AE56" s="148"/>
      <c r="AF56" s="148"/>
      <c r="AG56" s="148"/>
      <c r="AH56" s="148"/>
      <c r="AI56" s="148"/>
      <c r="AJ56" s="148"/>
      <c r="AK56" s="148"/>
      <c r="AL56" s="148"/>
      <c r="AM56" s="148">
        <f>SUMIF('Unidade de Negócio #3'!$G$19:$M$77,$C56,'Unidade de Negócio #3'!$M$19:$M$77)</f>
        <v>1350</v>
      </c>
      <c r="AN56" s="148"/>
      <c r="AO56" s="148"/>
      <c r="AP56" s="148"/>
      <c r="AQ56" s="148"/>
      <c r="AR56" s="148"/>
      <c r="AS56" s="148"/>
      <c r="AT56" s="148"/>
      <c r="AU56" s="148"/>
      <c r="AV56" s="148"/>
      <c r="AW56" s="148">
        <f>SUMIF('Unidade de Negócio #4'!$G$19:$M$77,$C56,'Unidade de Negócio #4'!$M$19:$M$77)</f>
        <v>1050</v>
      </c>
      <c r="AX56" s="148"/>
      <c r="AY56" s="148"/>
      <c r="AZ56" s="148"/>
      <c r="BA56" s="148"/>
      <c r="BB56" s="148"/>
      <c r="BC56" s="148"/>
      <c r="BD56" s="148"/>
      <c r="BE56" s="148"/>
      <c r="BF56" s="148"/>
      <c r="BG56" s="148">
        <f>SUMIF('Unidade de Negócio #5'!$G$19:$M$77,$C56,'Unidade de Negócio #5'!$M$19:$M$77)</f>
        <v>1050</v>
      </c>
      <c r="BH56" s="148"/>
      <c r="BI56" s="148"/>
      <c r="BJ56" s="148"/>
      <c r="BK56" s="148"/>
      <c r="BL56" s="148"/>
      <c r="BM56" s="148"/>
      <c r="BN56" s="148"/>
      <c r="BO56" s="148"/>
      <c r="BP56" s="148"/>
      <c r="BQ56" s="111"/>
      <c r="BR56" s="148">
        <f t="shared" si="0"/>
        <v>5550</v>
      </c>
      <c r="BS56" s="148"/>
      <c r="BT56" s="148"/>
      <c r="BU56" s="148"/>
      <c r="BV56" s="148"/>
      <c r="BW56" s="148"/>
      <c r="BX56" s="148"/>
      <c r="BY56" s="148"/>
      <c r="BZ56" s="148"/>
      <c r="CA56" s="152"/>
      <c r="CB56" s="118"/>
      <c r="CC56" s="109"/>
      <c r="CD56" s="109"/>
    </row>
    <row r="57" spans="2:82" ht="13.5">
      <c r="B57" s="117"/>
      <c r="C57" s="157" t="str">
        <f>IF(Tabela!B15="","",Tabela!B15)</f>
        <v>Consulta</v>
      </c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48">
        <f>SUMIF('Unidade de Negócio #1'!$G$19:$M$77,$C57,'Unidade de Negócio #1'!$M$19:$M$77)</f>
        <v>400</v>
      </c>
      <c r="T57" s="148"/>
      <c r="U57" s="148"/>
      <c r="V57" s="148"/>
      <c r="W57" s="148"/>
      <c r="X57" s="148"/>
      <c r="Y57" s="148"/>
      <c r="Z57" s="148"/>
      <c r="AA57" s="148"/>
      <c r="AB57" s="148"/>
      <c r="AC57" s="148">
        <f>SUMIF('Unidade de Negócio #2'!$G$19:$M$77,$C57,'Unidade de Negócio #2'!$M$19:$M$77)</f>
        <v>600</v>
      </c>
      <c r="AD57" s="148"/>
      <c r="AE57" s="148"/>
      <c r="AF57" s="148"/>
      <c r="AG57" s="148"/>
      <c r="AH57" s="148"/>
      <c r="AI57" s="148"/>
      <c r="AJ57" s="148"/>
      <c r="AK57" s="148"/>
      <c r="AL57" s="148"/>
      <c r="AM57" s="148">
        <f>SUMIF('Unidade de Negócio #3'!$G$19:$M$77,$C57,'Unidade de Negócio #3'!$M$19:$M$77)</f>
        <v>600</v>
      </c>
      <c r="AN57" s="148"/>
      <c r="AO57" s="148"/>
      <c r="AP57" s="148"/>
      <c r="AQ57" s="148"/>
      <c r="AR57" s="148"/>
      <c r="AS57" s="148"/>
      <c r="AT57" s="148"/>
      <c r="AU57" s="148"/>
      <c r="AV57" s="148"/>
      <c r="AW57" s="148">
        <f>SUMIF('Unidade de Negócio #4'!$G$19:$M$77,$C57,'Unidade de Negócio #4'!$M$19:$M$77)</f>
        <v>1000</v>
      </c>
      <c r="AX57" s="148"/>
      <c r="AY57" s="148"/>
      <c r="AZ57" s="148"/>
      <c r="BA57" s="148"/>
      <c r="BB57" s="148"/>
      <c r="BC57" s="148"/>
      <c r="BD57" s="148"/>
      <c r="BE57" s="148"/>
      <c r="BF57" s="148"/>
      <c r="BG57" s="148">
        <f>SUMIF('Unidade de Negócio #5'!$G$19:$M$77,$C57,'Unidade de Negócio #5'!$M$19:$M$77)</f>
        <v>600</v>
      </c>
      <c r="BH57" s="148"/>
      <c r="BI57" s="148"/>
      <c r="BJ57" s="148"/>
      <c r="BK57" s="148"/>
      <c r="BL57" s="148"/>
      <c r="BM57" s="148"/>
      <c r="BN57" s="148"/>
      <c r="BO57" s="148"/>
      <c r="BP57" s="148"/>
      <c r="BQ57" s="111"/>
      <c r="BR57" s="148">
        <f t="shared" si="0"/>
        <v>3200</v>
      </c>
      <c r="BS57" s="148"/>
      <c r="BT57" s="148"/>
      <c r="BU57" s="148"/>
      <c r="BV57" s="148"/>
      <c r="BW57" s="148"/>
      <c r="BX57" s="148"/>
      <c r="BY57" s="148"/>
      <c r="BZ57" s="148"/>
      <c r="CA57" s="152"/>
      <c r="CB57" s="118"/>
      <c r="CC57" s="109"/>
      <c r="CD57" s="109"/>
    </row>
    <row r="58" spans="2:82" ht="13.5">
      <c r="B58" s="117"/>
      <c r="C58" s="157" t="str">
        <f>IF(Tabela!B16="","",Tabela!B16)</f>
        <v>Assistência Técnica</v>
      </c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48">
        <f>SUMIF('Unidade de Negócio #1'!$G$19:$M$77,$C58,'Unidade de Negócio #1'!$M$19:$M$77)</f>
        <v>400</v>
      </c>
      <c r="T58" s="148"/>
      <c r="U58" s="148"/>
      <c r="V58" s="148"/>
      <c r="W58" s="148"/>
      <c r="X58" s="148"/>
      <c r="Y58" s="148"/>
      <c r="Z58" s="148"/>
      <c r="AA58" s="148"/>
      <c r="AB58" s="148"/>
      <c r="AC58" s="148">
        <f>SUMIF('Unidade de Negócio #2'!$G$19:$M$77,$C58,'Unidade de Negócio #2'!$M$19:$M$77)</f>
        <v>800</v>
      </c>
      <c r="AD58" s="148"/>
      <c r="AE58" s="148"/>
      <c r="AF58" s="148"/>
      <c r="AG58" s="148"/>
      <c r="AH58" s="148"/>
      <c r="AI58" s="148"/>
      <c r="AJ58" s="148"/>
      <c r="AK58" s="148"/>
      <c r="AL58" s="148"/>
      <c r="AM58" s="148">
        <f>SUMIF('Unidade de Negócio #3'!$G$19:$M$77,$C58,'Unidade de Negócio #3'!$M$19:$M$77)</f>
        <v>800</v>
      </c>
      <c r="AN58" s="148"/>
      <c r="AO58" s="148"/>
      <c r="AP58" s="148"/>
      <c r="AQ58" s="148"/>
      <c r="AR58" s="148"/>
      <c r="AS58" s="148"/>
      <c r="AT58" s="148"/>
      <c r="AU58" s="148"/>
      <c r="AV58" s="148"/>
      <c r="AW58" s="148">
        <f>SUMIF('Unidade de Negócio #4'!$G$19:$M$77,$C58,'Unidade de Negócio #4'!$M$19:$M$77)</f>
        <v>800</v>
      </c>
      <c r="AX58" s="148"/>
      <c r="AY58" s="148"/>
      <c r="AZ58" s="148"/>
      <c r="BA58" s="148"/>
      <c r="BB58" s="148"/>
      <c r="BC58" s="148"/>
      <c r="BD58" s="148"/>
      <c r="BE58" s="148"/>
      <c r="BF58" s="148"/>
      <c r="BG58" s="148">
        <f>SUMIF('Unidade de Negócio #5'!$G$19:$M$77,$C58,'Unidade de Negócio #5'!$M$19:$M$77)</f>
        <v>1300</v>
      </c>
      <c r="BH58" s="148"/>
      <c r="BI58" s="148"/>
      <c r="BJ58" s="148"/>
      <c r="BK58" s="148"/>
      <c r="BL58" s="148"/>
      <c r="BM58" s="148"/>
      <c r="BN58" s="148"/>
      <c r="BO58" s="148"/>
      <c r="BP58" s="148"/>
      <c r="BQ58" s="111"/>
      <c r="BR58" s="148">
        <f t="shared" si="0"/>
        <v>4100</v>
      </c>
      <c r="BS58" s="148"/>
      <c r="BT58" s="148"/>
      <c r="BU58" s="148"/>
      <c r="BV58" s="148"/>
      <c r="BW58" s="148"/>
      <c r="BX58" s="148"/>
      <c r="BY58" s="148"/>
      <c r="BZ58" s="148"/>
      <c r="CA58" s="152"/>
      <c r="CB58" s="118"/>
      <c r="CC58" s="109"/>
      <c r="CD58" s="109"/>
    </row>
    <row r="59" spans="2:82" ht="13.5">
      <c r="B59" s="117"/>
      <c r="C59" s="157" t="str">
        <f>IF(Tabela!B17="","",Tabela!B17)</f>
        <v>Pagamentos</v>
      </c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48">
        <f>SUMIF('Unidade de Negócio #1'!$G$19:$M$77,$C59,'Unidade de Negócio #1'!$M$19:$M$77)</f>
        <v>200</v>
      </c>
      <c r="T59" s="148"/>
      <c r="U59" s="148"/>
      <c r="V59" s="148"/>
      <c r="W59" s="148"/>
      <c r="X59" s="148"/>
      <c r="Y59" s="148"/>
      <c r="Z59" s="148"/>
      <c r="AA59" s="148"/>
      <c r="AB59" s="148"/>
      <c r="AC59" s="148">
        <f>SUMIF('Unidade de Negócio #2'!$G$19:$M$77,$C59,'Unidade de Negócio #2'!$M$19:$M$77)</f>
        <v>0</v>
      </c>
      <c r="AD59" s="148"/>
      <c r="AE59" s="148"/>
      <c r="AF59" s="148"/>
      <c r="AG59" s="148"/>
      <c r="AH59" s="148"/>
      <c r="AI59" s="148"/>
      <c r="AJ59" s="148"/>
      <c r="AK59" s="148"/>
      <c r="AL59" s="148"/>
      <c r="AM59" s="148">
        <f>SUMIF('Unidade de Negócio #3'!$G$19:$M$77,$C59,'Unidade de Negócio #3'!$M$19:$M$77)</f>
        <v>0</v>
      </c>
      <c r="AN59" s="148"/>
      <c r="AO59" s="148"/>
      <c r="AP59" s="148"/>
      <c r="AQ59" s="148"/>
      <c r="AR59" s="148"/>
      <c r="AS59" s="148"/>
      <c r="AT59" s="148"/>
      <c r="AU59" s="148"/>
      <c r="AV59" s="148"/>
      <c r="AW59" s="148">
        <f>SUMIF('Unidade de Negócio #4'!$G$19:$M$77,$C59,'Unidade de Negócio #4'!$M$19:$M$77)</f>
        <v>0</v>
      </c>
      <c r="AX59" s="148"/>
      <c r="AY59" s="148"/>
      <c r="AZ59" s="148"/>
      <c r="BA59" s="148"/>
      <c r="BB59" s="148"/>
      <c r="BC59" s="148"/>
      <c r="BD59" s="148"/>
      <c r="BE59" s="148"/>
      <c r="BF59" s="148"/>
      <c r="BG59" s="148">
        <f>SUMIF('Unidade de Negócio #5'!$G$19:$M$77,$C59,'Unidade de Negócio #5'!$M$19:$M$77)</f>
        <v>0</v>
      </c>
      <c r="BH59" s="148"/>
      <c r="BI59" s="148"/>
      <c r="BJ59" s="148"/>
      <c r="BK59" s="148"/>
      <c r="BL59" s="148"/>
      <c r="BM59" s="148"/>
      <c r="BN59" s="148"/>
      <c r="BO59" s="148"/>
      <c r="BP59" s="148"/>
      <c r="BQ59" s="111"/>
      <c r="BR59" s="148">
        <f t="shared" si="0"/>
        <v>200</v>
      </c>
      <c r="BS59" s="148"/>
      <c r="BT59" s="148"/>
      <c r="BU59" s="148"/>
      <c r="BV59" s="148"/>
      <c r="BW59" s="148"/>
      <c r="BX59" s="148"/>
      <c r="BY59" s="148"/>
      <c r="BZ59" s="148"/>
      <c r="CA59" s="152"/>
      <c r="CB59" s="118"/>
      <c r="CC59" s="109"/>
      <c r="CD59" s="109"/>
    </row>
    <row r="60" spans="2:82" ht="13.5">
      <c r="B60" s="117"/>
      <c r="C60" s="157" t="str">
        <f>IF(Tabela!B18="","",Tabela!B18)</f>
        <v>Adiantamento</v>
      </c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48">
        <f>SUMIF('Unidade de Negócio #1'!$G$19:$M$77,$C60,'Unidade de Negócio #1'!$M$19:$M$77)</f>
        <v>400</v>
      </c>
      <c r="T60" s="148"/>
      <c r="U60" s="148"/>
      <c r="V60" s="148"/>
      <c r="W60" s="148"/>
      <c r="X60" s="148"/>
      <c r="Y60" s="148"/>
      <c r="Z60" s="148"/>
      <c r="AA60" s="148"/>
      <c r="AB60" s="148"/>
      <c r="AC60" s="148">
        <f>SUMIF('Unidade de Negócio #2'!$G$19:$M$77,$C60,'Unidade de Negócio #2'!$M$19:$M$77)</f>
        <v>0</v>
      </c>
      <c r="AD60" s="148"/>
      <c r="AE60" s="148"/>
      <c r="AF60" s="148"/>
      <c r="AG60" s="148"/>
      <c r="AH60" s="148"/>
      <c r="AI60" s="148"/>
      <c r="AJ60" s="148"/>
      <c r="AK60" s="148"/>
      <c r="AL60" s="148"/>
      <c r="AM60" s="148">
        <f>SUMIF('Unidade de Negócio #3'!$G$19:$M$77,$C60,'Unidade de Negócio #3'!$M$19:$M$77)</f>
        <v>0</v>
      </c>
      <c r="AN60" s="148"/>
      <c r="AO60" s="148"/>
      <c r="AP60" s="148"/>
      <c r="AQ60" s="148"/>
      <c r="AR60" s="148"/>
      <c r="AS60" s="148"/>
      <c r="AT60" s="148"/>
      <c r="AU60" s="148"/>
      <c r="AV60" s="148"/>
      <c r="AW60" s="148">
        <f>SUMIF('Unidade de Negócio #4'!$G$19:$M$77,$C60,'Unidade de Negócio #4'!$M$19:$M$77)</f>
        <v>0</v>
      </c>
      <c r="AX60" s="148"/>
      <c r="AY60" s="148"/>
      <c r="AZ60" s="148"/>
      <c r="BA60" s="148"/>
      <c r="BB60" s="148"/>
      <c r="BC60" s="148"/>
      <c r="BD60" s="148"/>
      <c r="BE60" s="148"/>
      <c r="BF60" s="148"/>
      <c r="BG60" s="148">
        <f>SUMIF('Unidade de Negócio #5'!$G$19:$M$77,$C60,'Unidade de Negócio #5'!$M$19:$M$77)</f>
        <v>0</v>
      </c>
      <c r="BH60" s="148"/>
      <c r="BI60" s="148"/>
      <c r="BJ60" s="148"/>
      <c r="BK60" s="148"/>
      <c r="BL60" s="148"/>
      <c r="BM60" s="148"/>
      <c r="BN60" s="148"/>
      <c r="BO60" s="148"/>
      <c r="BP60" s="148"/>
      <c r="BQ60" s="111"/>
      <c r="BR60" s="148">
        <f t="shared" si="0"/>
        <v>400</v>
      </c>
      <c r="BS60" s="148"/>
      <c r="BT60" s="148"/>
      <c r="BU60" s="148"/>
      <c r="BV60" s="148"/>
      <c r="BW60" s="148"/>
      <c r="BX60" s="148"/>
      <c r="BY60" s="148"/>
      <c r="BZ60" s="148"/>
      <c r="CA60" s="152"/>
      <c r="CB60" s="118"/>
      <c r="CC60" s="109"/>
      <c r="CD60" s="109"/>
    </row>
    <row r="61" spans="2:82" ht="13.5">
      <c r="B61" s="117"/>
      <c r="C61" s="157">
        <f>IF(Tabela!B19="","",Tabela!B19)</f>
      </c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48">
        <f>SUMIF('Unidade de Negócio #1'!$G$19:$M$77,$C61,'Unidade de Negócio #1'!$M$19:$M$77)</f>
        <v>0</v>
      </c>
      <c r="T61" s="148"/>
      <c r="U61" s="148"/>
      <c r="V61" s="148"/>
      <c r="W61" s="148"/>
      <c r="X61" s="148"/>
      <c r="Y61" s="148"/>
      <c r="Z61" s="148"/>
      <c r="AA61" s="148"/>
      <c r="AB61" s="148"/>
      <c r="AC61" s="148">
        <f>SUMIF('Unidade de Negócio #2'!$G$19:$M$77,$C61,'Unidade de Negócio #2'!$M$19:$M$77)</f>
        <v>0</v>
      </c>
      <c r="AD61" s="148"/>
      <c r="AE61" s="148"/>
      <c r="AF61" s="148"/>
      <c r="AG61" s="148"/>
      <c r="AH61" s="148"/>
      <c r="AI61" s="148"/>
      <c r="AJ61" s="148"/>
      <c r="AK61" s="148"/>
      <c r="AL61" s="148"/>
      <c r="AM61" s="148">
        <f>SUMIF('Unidade de Negócio #3'!$G$19:$M$77,$C61,'Unidade de Negócio #3'!$M$19:$M$77)</f>
        <v>0</v>
      </c>
      <c r="AN61" s="148"/>
      <c r="AO61" s="148"/>
      <c r="AP61" s="148"/>
      <c r="AQ61" s="148"/>
      <c r="AR61" s="148"/>
      <c r="AS61" s="148"/>
      <c r="AT61" s="148"/>
      <c r="AU61" s="148"/>
      <c r="AV61" s="148"/>
      <c r="AW61" s="148">
        <f>SUMIF('Unidade de Negócio #4'!$G$19:$M$77,$C61,'Unidade de Negócio #4'!$M$19:$M$77)</f>
        <v>0</v>
      </c>
      <c r="AX61" s="148"/>
      <c r="AY61" s="148"/>
      <c r="AZ61" s="148"/>
      <c r="BA61" s="148"/>
      <c r="BB61" s="148"/>
      <c r="BC61" s="148"/>
      <c r="BD61" s="148"/>
      <c r="BE61" s="148"/>
      <c r="BF61" s="148"/>
      <c r="BG61" s="148">
        <f>SUMIF('Unidade de Negócio #5'!$G$19:$M$77,$C61,'Unidade de Negócio #5'!$M$19:$M$77)</f>
        <v>0</v>
      </c>
      <c r="BH61" s="148"/>
      <c r="BI61" s="148"/>
      <c r="BJ61" s="148"/>
      <c r="BK61" s="148"/>
      <c r="BL61" s="148"/>
      <c r="BM61" s="148"/>
      <c r="BN61" s="148"/>
      <c r="BO61" s="148"/>
      <c r="BP61" s="148"/>
      <c r="BQ61" s="111"/>
      <c r="BR61" s="148">
        <f t="shared" si="0"/>
        <v>0</v>
      </c>
      <c r="BS61" s="148"/>
      <c r="BT61" s="148"/>
      <c r="BU61" s="148"/>
      <c r="BV61" s="148"/>
      <c r="BW61" s="148"/>
      <c r="BX61" s="148"/>
      <c r="BY61" s="148"/>
      <c r="BZ61" s="148"/>
      <c r="CA61" s="152"/>
      <c r="CB61" s="118"/>
      <c r="CC61" s="109"/>
      <c r="CD61" s="109"/>
    </row>
    <row r="62" spans="2:82" ht="13.5">
      <c r="B62" s="117"/>
      <c r="C62" s="157">
        <f>IF(Tabela!B20="","",Tabela!B20)</f>
      </c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48">
        <f>SUMIF('Unidade de Negócio #1'!$G$19:$M$77,$C62,'Unidade de Negócio #1'!$M$19:$M$77)</f>
        <v>0</v>
      </c>
      <c r="T62" s="148"/>
      <c r="U62" s="148"/>
      <c r="V62" s="148"/>
      <c r="W62" s="148"/>
      <c r="X62" s="148"/>
      <c r="Y62" s="148"/>
      <c r="Z62" s="148"/>
      <c r="AA62" s="148"/>
      <c r="AB62" s="148"/>
      <c r="AC62" s="148">
        <f>SUMIF('Unidade de Negócio #2'!$G$19:$M$77,$C62,'Unidade de Negócio #2'!$M$19:$M$77)</f>
        <v>0</v>
      </c>
      <c r="AD62" s="148"/>
      <c r="AE62" s="148"/>
      <c r="AF62" s="148"/>
      <c r="AG62" s="148"/>
      <c r="AH62" s="148"/>
      <c r="AI62" s="148"/>
      <c r="AJ62" s="148"/>
      <c r="AK62" s="148"/>
      <c r="AL62" s="148"/>
      <c r="AM62" s="148">
        <f>SUMIF('Unidade de Negócio #3'!$G$19:$M$77,$C62,'Unidade de Negócio #3'!$M$19:$M$77)</f>
        <v>0</v>
      </c>
      <c r="AN62" s="148"/>
      <c r="AO62" s="148"/>
      <c r="AP62" s="148"/>
      <c r="AQ62" s="148"/>
      <c r="AR62" s="148"/>
      <c r="AS62" s="148"/>
      <c r="AT62" s="148"/>
      <c r="AU62" s="148"/>
      <c r="AV62" s="148"/>
      <c r="AW62" s="148">
        <f>SUMIF('Unidade de Negócio #4'!$G$19:$M$77,$C62,'Unidade de Negócio #4'!$M$19:$M$77)</f>
        <v>0</v>
      </c>
      <c r="AX62" s="148"/>
      <c r="AY62" s="148"/>
      <c r="AZ62" s="148"/>
      <c r="BA62" s="148"/>
      <c r="BB62" s="148"/>
      <c r="BC62" s="148"/>
      <c r="BD62" s="148"/>
      <c r="BE62" s="148"/>
      <c r="BF62" s="148"/>
      <c r="BG62" s="148">
        <f>SUMIF('Unidade de Negócio #5'!$G$19:$M$77,$C62,'Unidade de Negócio #5'!$M$19:$M$77)</f>
        <v>0</v>
      </c>
      <c r="BH62" s="148"/>
      <c r="BI62" s="148"/>
      <c r="BJ62" s="148"/>
      <c r="BK62" s="148"/>
      <c r="BL62" s="148"/>
      <c r="BM62" s="148"/>
      <c r="BN62" s="148"/>
      <c r="BO62" s="148"/>
      <c r="BP62" s="148"/>
      <c r="BQ62" s="111"/>
      <c r="BR62" s="148">
        <f t="shared" si="0"/>
        <v>0</v>
      </c>
      <c r="BS62" s="148"/>
      <c r="BT62" s="148"/>
      <c r="BU62" s="148"/>
      <c r="BV62" s="148"/>
      <c r="BW62" s="148"/>
      <c r="BX62" s="148"/>
      <c r="BY62" s="148"/>
      <c r="BZ62" s="148"/>
      <c r="CA62" s="152"/>
      <c r="CB62" s="118"/>
      <c r="CC62" s="109"/>
      <c r="CD62" s="109"/>
    </row>
    <row r="63" spans="2:80" ht="13.5">
      <c r="B63" s="117"/>
      <c r="C63" s="157">
        <f>IF(Tabela!B21="","",Tabela!B21)</f>
      </c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48">
        <f>SUMIF('Unidade de Negócio #1'!$G$19:$M$77,$C63,'Unidade de Negócio #1'!$M$19:$M$77)</f>
        <v>0</v>
      </c>
      <c r="T63" s="148"/>
      <c r="U63" s="148"/>
      <c r="V63" s="148"/>
      <c r="W63" s="148"/>
      <c r="X63" s="148"/>
      <c r="Y63" s="148"/>
      <c r="Z63" s="148"/>
      <c r="AA63" s="148"/>
      <c r="AB63" s="148"/>
      <c r="AC63" s="148">
        <f>SUMIF('Unidade de Negócio #2'!$G$19:$M$77,$C63,'Unidade de Negócio #2'!$M$19:$M$77)</f>
        <v>0</v>
      </c>
      <c r="AD63" s="148"/>
      <c r="AE63" s="148"/>
      <c r="AF63" s="148"/>
      <c r="AG63" s="148"/>
      <c r="AH63" s="148"/>
      <c r="AI63" s="148"/>
      <c r="AJ63" s="148"/>
      <c r="AK63" s="148"/>
      <c r="AL63" s="148"/>
      <c r="AM63" s="148">
        <f>SUMIF('Unidade de Negócio #3'!$G$19:$M$77,$C63,'Unidade de Negócio #3'!$M$19:$M$77)</f>
        <v>0</v>
      </c>
      <c r="AN63" s="148"/>
      <c r="AO63" s="148"/>
      <c r="AP63" s="148"/>
      <c r="AQ63" s="148"/>
      <c r="AR63" s="148"/>
      <c r="AS63" s="148"/>
      <c r="AT63" s="148"/>
      <c r="AU63" s="148"/>
      <c r="AV63" s="148"/>
      <c r="AW63" s="148">
        <f>SUMIF('Unidade de Negócio #4'!$G$19:$M$77,$C63,'Unidade de Negócio #4'!$M$19:$M$77)</f>
        <v>0</v>
      </c>
      <c r="AX63" s="148"/>
      <c r="AY63" s="148"/>
      <c r="AZ63" s="148"/>
      <c r="BA63" s="148"/>
      <c r="BB63" s="148"/>
      <c r="BC63" s="148"/>
      <c r="BD63" s="148"/>
      <c r="BE63" s="148"/>
      <c r="BF63" s="148"/>
      <c r="BG63" s="148">
        <f>SUMIF('Unidade de Negócio #5'!$G$19:$M$77,$C63,'Unidade de Negócio #5'!$M$19:$M$77)</f>
        <v>0</v>
      </c>
      <c r="BH63" s="148"/>
      <c r="BI63" s="148"/>
      <c r="BJ63" s="148"/>
      <c r="BK63" s="148"/>
      <c r="BL63" s="148"/>
      <c r="BM63" s="148"/>
      <c r="BN63" s="148"/>
      <c r="BO63" s="148"/>
      <c r="BP63" s="148"/>
      <c r="BQ63" s="111"/>
      <c r="BR63" s="148">
        <f t="shared" si="0"/>
        <v>0</v>
      </c>
      <c r="BS63" s="148"/>
      <c r="BT63" s="148"/>
      <c r="BU63" s="148"/>
      <c r="BV63" s="148"/>
      <c r="BW63" s="148"/>
      <c r="BX63" s="148"/>
      <c r="BY63" s="148"/>
      <c r="BZ63" s="148"/>
      <c r="CA63" s="152"/>
      <c r="CB63" s="118"/>
    </row>
    <row r="64" spans="2:80" ht="13.5">
      <c r="B64" s="117"/>
      <c r="C64" s="157">
        <f>IF(Tabela!B22="","",Tabela!B22)</f>
      </c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48">
        <f>SUMIF('Unidade de Negócio #1'!$G$19:$M$77,$C64,'Unidade de Negócio #1'!$M$19:$M$77)</f>
        <v>0</v>
      </c>
      <c r="T64" s="148"/>
      <c r="U64" s="148"/>
      <c r="V64" s="148"/>
      <c r="W64" s="148"/>
      <c r="X64" s="148"/>
      <c r="Y64" s="148"/>
      <c r="Z64" s="148"/>
      <c r="AA64" s="148"/>
      <c r="AB64" s="148"/>
      <c r="AC64" s="148">
        <f>SUMIF('Unidade de Negócio #2'!$G$19:$M$77,$C64,'Unidade de Negócio #2'!$M$19:$M$77)</f>
        <v>0</v>
      </c>
      <c r="AD64" s="148"/>
      <c r="AE64" s="148"/>
      <c r="AF64" s="148"/>
      <c r="AG64" s="148"/>
      <c r="AH64" s="148"/>
      <c r="AI64" s="148"/>
      <c r="AJ64" s="148"/>
      <c r="AK64" s="148"/>
      <c r="AL64" s="148"/>
      <c r="AM64" s="148">
        <f>SUMIF('Unidade de Negócio #3'!$G$19:$M$77,$C64,'Unidade de Negócio #3'!$M$19:$M$77)</f>
        <v>0</v>
      </c>
      <c r="AN64" s="148"/>
      <c r="AO64" s="148"/>
      <c r="AP64" s="148"/>
      <c r="AQ64" s="148"/>
      <c r="AR64" s="148"/>
      <c r="AS64" s="148"/>
      <c r="AT64" s="148"/>
      <c r="AU64" s="148"/>
      <c r="AV64" s="148"/>
      <c r="AW64" s="148">
        <f>SUMIF('Unidade de Negócio #4'!$G$19:$M$77,$C64,'Unidade de Negócio #4'!$M$19:$M$77)</f>
        <v>0</v>
      </c>
      <c r="AX64" s="148"/>
      <c r="AY64" s="148"/>
      <c r="AZ64" s="148"/>
      <c r="BA64" s="148"/>
      <c r="BB64" s="148"/>
      <c r="BC64" s="148"/>
      <c r="BD64" s="148"/>
      <c r="BE64" s="148"/>
      <c r="BF64" s="148"/>
      <c r="BG64" s="148">
        <f>SUMIF('Unidade de Negócio #5'!$G$19:$M$77,$C64,'Unidade de Negócio #5'!$M$19:$M$77)</f>
        <v>0</v>
      </c>
      <c r="BH64" s="148"/>
      <c r="BI64" s="148"/>
      <c r="BJ64" s="148"/>
      <c r="BK64" s="148"/>
      <c r="BL64" s="148"/>
      <c r="BM64" s="148"/>
      <c r="BN64" s="148"/>
      <c r="BO64" s="148"/>
      <c r="BP64" s="148"/>
      <c r="BQ64" s="111"/>
      <c r="BR64" s="148">
        <f t="shared" si="0"/>
        <v>0</v>
      </c>
      <c r="BS64" s="148"/>
      <c r="BT64" s="148"/>
      <c r="BU64" s="148"/>
      <c r="BV64" s="148"/>
      <c r="BW64" s="148"/>
      <c r="BX64" s="148"/>
      <c r="BY64" s="148"/>
      <c r="BZ64" s="148"/>
      <c r="CA64" s="152"/>
      <c r="CB64" s="118"/>
    </row>
    <row r="65" spans="2:80" ht="13.5">
      <c r="B65" s="117"/>
      <c r="C65" s="157">
        <f>IF(Tabela!B23="","",Tabela!B23)</f>
      </c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48">
        <f>SUMIF('Unidade de Negócio #1'!$G$19:$M$77,$C65,'Unidade de Negócio #1'!$M$19:$M$77)</f>
        <v>0</v>
      </c>
      <c r="T65" s="148"/>
      <c r="U65" s="148"/>
      <c r="V65" s="148"/>
      <c r="W65" s="148"/>
      <c r="X65" s="148"/>
      <c r="Y65" s="148"/>
      <c r="Z65" s="148"/>
      <c r="AA65" s="148"/>
      <c r="AB65" s="148"/>
      <c r="AC65" s="148">
        <f>SUMIF('Unidade de Negócio #2'!$G$19:$M$77,$C65,'Unidade de Negócio #2'!$M$19:$M$77)</f>
        <v>0</v>
      </c>
      <c r="AD65" s="148"/>
      <c r="AE65" s="148"/>
      <c r="AF65" s="148"/>
      <c r="AG65" s="148"/>
      <c r="AH65" s="148"/>
      <c r="AI65" s="148"/>
      <c r="AJ65" s="148"/>
      <c r="AK65" s="148"/>
      <c r="AL65" s="148"/>
      <c r="AM65" s="148">
        <f>SUMIF('Unidade de Negócio #3'!$G$19:$M$77,$C65,'Unidade de Negócio #3'!$M$19:$M$77)</f>
        <v>0</v>
      </c>
      <c r="AN65" s="148"/>
      <c r="AO65" s="148"/>
      <c r="AP65" s="148"/>
      <c r="AQ65" s="148"/>
      <c r="AR65" s="148"/>
      <c r="AS65" s="148"/>
      <c r="AT65" s="148"/>
      <c r="AU65" s="148"/>
      <c r="AV65" s="148"/>
      <c r="AW65" s="148">
        <f>SUMIF('Unidade de Negócio #4'!$G$19:$M$77,$C65,'Unidade de Negócio #4'!$M$19:$M$77)</f>
        <v>0</v>
      </c>
      <c r="AX65" s="148"/>
      <c r="AY65" s="148"/>
      <c r="AZ65" s="148"/>
      <c r="BA65" s="148"/>
      <c r="BB65" s="148"/>
      <c r="BC65" s="148"/>
      <c r="BD65" s="148"/>
      <c r="BE65" s="148"/>
      <c r="BF65" s="148"/>
      <c r="BG65" s="148">
        <f>SUMIF('Unidade de Negócio #5'!$G$19:$M$77,$C65,'Unidade de Negócio #5'!$M$19:$M$77)</f>
        <v>0</v>
      </c>
      <c r="BH65" s="148"/>
      <c r="BI65" s="148"/>
      <c r="BJ65" s="148"/>
      <c r="BK65" s="148"/>
      <c r="BL65" s="148"/>
      <c r="BM65" s="148"/>
      <c r="BN65" s="148"/>
      <c r="BO65" s="148"/>
      <c r="BP65" s="148"/>
      <c r="BQ65" s="111"/>
      <c r="BR65" s="148">
        <f t="shared" si="0"/>
        <v>0</v>
      </c>
      <c r="BS65" s="148"/>
      <c r="BT65" s="148"/>
      <c r="BU65" s="148"/>
      <c r="BV65" s="148"/>
      <c r="BW65" s="148"/>
      <c r="BX65" s="148"/>
      <c r="BY65" s="148"/>
      <c r="BZ65" s="148"/>
      <c r="CA65" s="152"/>
      <c r="CB65" s="118"/>
    </row>
    <row r="66" spans="2:80" ht="13.5">
      <c r="B66" s="117"/>
      <c r="C66" s="157">
        <f>IF(Tabela!B24="","",Tabela!B24)</f>
      </c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48">
        <f>SUMIF('Unidade de Negócio #1'!$G$19:$M$77,$C66,'Unidade de Negócio #1'!$M$19:$M$77)</f>
        <v>0</v>
      </c>
      <c r="T66" s="148"/>
      <c r="U66" s="148"/>
      <c r="V66" s="148"/>
      <c r="W66" s="148"/>
      <c r="X66" s="148"/>
      <c r="Y66" s="148"/>
      <c r="Z66" s="148"/>
      <c r="AA66" s="148"/>
      <c r="AB66" s="148"/>
      <c r="AC66" s="148">
        <f>SUMIF('Unidade de Negócio #2'!$G$19:$M$77,$C66,'Unidade de Negócio #2'!$M$19:$M$77)</f>
        <v>0</v>
      </c>
      <c r="AD66" s="148"/>
      <c r="AE66" s="148"/>
      <c r="AF66" s="148"/>
      <c r="AG66" s="148"/>
      <c r="AH66" s="148"/>
      <c r="AI66" s="148"/>
      <c r="AJ66" s="148"/>
      <c r="AK66" s="148"/>
      <c r="AL66" s="148"/>
      <c r="AM66" s="148">
        <f>SUMIF('Unidade de Negócio #3'!$G$19:$M$77,$C66,'Unidade de Negócio #3'!$M$19:$M$77)</f>
        <v>0</v>
      </c>
      <c r="AN66" s="148"/>
      <c r="AO66" s="148"/>
      <c r="AP66" s="148"/>
      <c r="AQ66" s="148"/>
      <c r="AR66" s="148"/>
      <c r="AS66" s="148"/>
      <c r="AT66" s="148"/>
      <c r="AU66" s="148"/>
      <c r="AV66" s="148"/>
      <c r="AW66" s="148">
        <f>SUMIF('Unidade de Negócio #4'!$G$19:$M$77,$C66,'Unidade de Negócio #4'!$M$19:$M$77)</f>
        <v>0</v>
      </c>
      <c r="AX66" s="148"/>
      <c r="AY66" s="148"/>
      <c r="AZ66" s="148"/>
      <c r="BA66" s="148"/>
      <c r="BB66" s="148"/>
      <c r="BC66" s="148"/>
      <c r="BD66" s="148"/>
      <c r="BE66" s="148"/>
      <c r="BF66" s="148"/>
      <c r="BG66" s="148">
        <f>SUMIF('Unidade de Negócio #5'!$G$19:$M$77,$C66,'Unidade de Negócio #5'!$M$19:$M$77)</f>
        <v>0</v>
      </c>
      <c r="BH66" s="148"/>
      <c r="BI66" s="148"/>
      <c r="BJ66" s="148"/>
      <c r="BK66" s="148"/>
      <c r="BL66" s="148"/>
      <c r="BM66" s="148"/>
      <c r="BN66" s="148"/>
      <c r="BO66" s="148"/>
      <c r="BP66" s="148"/>
      <c r="BQ66" s="111"/>
      <c r="BR66" s="148">
        <f t="shared" si="0"/>
        <v>0</v>
      </c>
      <c r="BS66" s="148"/>
      <c r="BT66" s="148"/>
      <c r="BU66" s="148"/>
      <c r="BV66" s="148"/>
      <c r="BW66" s="148"/>
      <c r="BX66" s="148"/>
      <c r="BY66" s="148"/>
      <c r="BZ66" s="148"/>
      <c r="CA66" s="152"/>
      <c r="CB66" s="118"/>
    </row>
    <row r="67" spans="2:80" ht="13.5">
      <c r="B67" s="117"/>
      <c r="C67" s="157">
        <f>IF(Tabela!B25="","",Tabela!B25)</f>
      </c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48">
        <f>SUMIF('Unidade de Negócio #1'!$G$19:$M$77,$C67,'Unidade de Negócio #1'!$M$19:$M$77)</f>
        <v>0</v>
      </c>
      <c r="T67" s="148"/>
      <c r="U67" s="148"/>
      <c r="V67" s="148"/>
      <c r="W67" s="148"/>
      <c r="X67" s="148"/>
      <c r="Y67" s="148"/>
      <c r="Z67" s="148"/>
      <c r="AA67" s="148"/>
      <c r="AB67" s="148"/>
      <c r="AC67" s="148">
        <f>SUMIF('Unidade de Negócio #2'!$G$19:$M$77,$C67,'Unidade de Negócio #2'!$M$19:$M$77)</f>
        <v>0</v>
      </c>
      <c r="AD67" s="148"/>
      <c r="AE67" s="148"/>
      <c r="AF67" s="148"/>
      <c r="AG67" s="148"/>
      <c r="AH67" s="148"/>
      <c r="AI67" s="148"/>
      <c r="AJ67" s="148"/>
      <c r="AK67" s="148"/>
      <c r="AL67" s="148"/>
      <c r="AM67" s="148">
        <f>SUMIF('Unidade de Negócio #3'!$G$19:$M$77,$C67,'Unidade de Negócio #3'!$M$19:$M$77)</f>
        <v>0</v>
      </c>
      <c r="AN67" s="148"/>
      <c r="AO67" s="148"/>
      <c r="AP67" s="148"/>
      <c r="AQ67" s="148"/>
      <c r="AR67" s="148"/>
      <c r="AS67" s="148"/>
      <c r="AT67" s="148"/>
      <c r="AU67" s="148"/>
      <c r="AV67" s="148"/>
      <c r="AW67" s="148">
        <f>SUMIF('Unidade de Negócio #4'!$G$19:$M$77,$C67,'Unidade de Negócio #4'!$M$19:$M$77)</f>
        <v>0</v>
      </c>
      <c r="AX67" s="148"/>
      <c r="AY67" s="148"/>
      <c r="AZ67" s="148"/>
      <c r="BA67" s="148"/>
      <c r="BB67" s="148"/>
      <c r="BC67" s="148"/>
      <c r="BD67" s="148"/>
      <c r="BE67" s="148"/>
      <c r="BF67" s="148"/>
      <c r="BG67" s="148">
        <f>SUMIF('Unidade de Negócio #5'!$G$19:$M$77,$C67,'Unidade de Negócio #5'!$M$19:$M$77)</f>
        <v>0</v>
      </c>
      <c r="BH67" s="148"/>
      <c r="BI67" s="148"/>
      <c r="BJ67" s="148"/>
      <c r="BK67" s="148"/>
      <c r="BL67" s="148"/>
      <c r="BM67" s="148"/>
      <c r="BN67" s="148"/>
      <c r="BO67" s="148"/>
      <c r="BP67" s="148"/>
      <c r="BQ67" s="111"/>
      <c r="BR67" s="148">
        <f t="shared" si="0"/>
        <v>0</v>
      </c>
      <c r="BS67" s="148"/>
      <c r="BT67" s="148"/>
      <c r="BU67" s="148"/>
      <c r="BV67" s="148"/>
      <c r="BW67" s="148"/>
      <c r="BX67" s="148"/>
      <c r="BY67" s="148"/>
      <c r="BZ67" s="148"/>
      <c r="CA67" s="152"/>
      <c r="CB67" s="118"/>
    </row>
    <row r="68" spans="2:80" ht="14.25" thickBot="1">
      <c r="B68" s="117"/>
      <c r="C68" s="155">
        <f>IF(Tabela!B26="","",Tabela!B26)</f>
      </c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49">
        <f>SUMIF('Unidade de Negócio #1'!$G$19:$M$77,$C68,'Unidade de Negócio #1'!$M$19:$M$77)</f>
        <v>0</v>
      </c>
      <c r="T68" s="149"/>
      <c r="U68" s="149"/>
      <c r="V68" s="149"/>
      <c r="W68" s="149"/>
      <c r="X68" s="149"/>
      <c r="Y68" s="149"/>
      <c r="Z68" s="149"/>
      <c r="AA68" s="149"/>
      <c r="AB68" s="149"/>
      <c r="AC68" s="149">
        <f>SUMIF('Unidade de Negócio #2'!$G$19:$M$77,$C68,'Unidade de Negócio #2'!$M$19:$M$77)</f>
        <v>0</v>
      </c>
      <c r="AD68" s="149"/>
      <c r="AE68" s="149"/>
      <c r="AF68" s="149"/>
      <c r="AG68" s="149"/>
      <c r="AH68" s="149"/>
      <c r="AI68" s="149"/>
      <c r="AJ68" s="149"/>
      <c r="AK68" s="149"/>
      <c r="AL68" s="149"/>
      <c r="AM68" s="149">
        <f>SUMIF('Unidade de Negócio #3'!$G$19:$M$77,$C68,'Unidade de Negócio #3'!$M$19:$M$77)</f>
        <v>0</v>
      </c>
      <c r="AN68" s="149"/>
      <c r="AO68" s="149"/>
      <c r="AP68" s="149"/>
      <c r="AQ68" s="149"/>
      <c r="AR68" s="149"/>
      <c r="AS68" s="149"/>
      <c r="AT68" s="149"/>
      <c r="AU68" s="149"/>
      <c r="AV68" s="149"/>
      <c r="AW68" s="149">
        <f>SUMIF('Unidade de Negócio #4'!$G$19:$M$77,$C68,'Unidade de Negócio #4'!$M$19:$M$77)</f>
        <v>0</v>
      </c>
      <c r="AX68" s="149"/>
      <c r="AY68" s="149"/>
      <c r="AZ68" s="149"/>
      <c r="BA68" s="149"/>
      <c r="BB68" s="149"/>
      <c r="BC68" s="149"/>
      <c r="BD68" s="149"/>
      <c r="BE68" s="149"/>
      <c r="BF68" s="149"/>
      <c r="BG68" s="149">
        <f>SUMIF('Unidade de Negócio #5'!$G$19:$M$77,$C68,'Unidade de Negócio #5'!$M$19:$M$77)</f>
        <v>0</v>
      </c>
      <c r="BH68" s="149"/>
      <c r="BI68" s="149"/>
      <c r="BJ68" s="149"/>
      <c r="BK68" s="149"/>
      <c r="BL68" s="149"/>
      <c r="BM68" s="149"/>
      <c r="BN68" s="149"/>
      <c r="BO68" s="149"/>
      <c r="BP68" s="153"/>
      <c r="BQ68" s="111"/>
      <c r="BR68" s="154">
        <f t="shared" si="0"/>
        <v>0</v>
      </c>
      <c r="BS68" s="149"/>
      <c r="BT68" s="149"/>
      <c r="BU68" s="149"/>
      <c r="BV68" s="149"/>
      <c r="BW68" s="149"/>
      <c r="BX68" s="149"/>
      <c r="BY68" s="149"/>
      <c r="BZ68" s="149"/>
      <c r="CA68" s="153"/>
      <c r="CB68" s="118"/>
    </row>
    <row r="69" spans="2:80" ht="4.5" customHeight="1" thickBot="1">
      <c r="B69" s="120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2"/>
    </row>
    <row r="70" spans="19:30" ht="13.5"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</row>
    <row r="71" ht="13.5"/>
    <row r="72" ht="13.5"/>
    <row r="73" ht="13.5"/>
    <row r="74" ht="13.5"/>
    <row r="75" ht="13.5"/>
  </sheetData>
  <sheetProtection password="CF7A" sheet="1" objects="1" scenarios="1"/>
  <mergeCells count="230">
    <mergeCell ref="I31:X31"/>
    <mergeCell ref="Q22:AF22"/>
    <mergeCell ref="I37:X37"/>
    <mergeCell ref="BH13:BX13"/>
    <mergeCell ref="W15:BG15"/>
    <mergeCell ref="BH15:BX15"/>
    <mergeCell ref="AG20:AW20"/>
    <mergeCell ref="AG21:AW21"/>
    <mergeCell ref="AP31:BF31"/>
    <mergeCell ref="AP32:BF32"/>
    <mergeCell ref="Y37:AO37"/>
    <mergeCell ref="BG31:BW31"/>
    <mergeCell ref="BG32:BW32"/>
    <mergeCell ref="BH10:BX10"/>
    <mergeCell ref="BH11:BX11"/>
    <mergeCell ref="BH12:BX12"/>
    <mergeCell ref="BH7:BX7"/>
    <mergeCell ref="AX22:BN22"/>
    <mergeCell ref="AX23:BN23"/>
    <mergeCell ref="AX24:BN24"/>
    <mergeCell ref="BH8:BX8"/>
    <mergeCell ref="BH9:BX9"/>
    <mergeCell ref="AX20:BN20"/>
    <mergeCell ref="AX21:BN21"/>
    <mergeCell ref="AX25:BN25"/>
    <mergeCell ref="AX26:BN26"/>
    <mergeCell ref="AP36:BF36"/>
    <mergeCell ref="I32:X32"/>
    <mergeCell ref="Y35:AO35"/>
    <mergeCell ref="Q25:AF25"/>
    <mergeCell ref="Y36:AO36"/>
    <mergeCell ref="Y34:AO34"/>
    <mergeCell ref="Q26:AF26"/>
    <mergeCell ref="I34:X34"/>
    <mergeCell ref="I35:X35"/>
    <mergeCell ref="I36:X36"/>
    <mergeCell ref="AP37:BF37"/>
    <mergeCell ref="BG33:BW33"/>
    <mergeCell ref="BG34:BW34"/>
    <mergeCell ref="BG35:BW35"/>
    <mergeCell ref="BG36:BW36"/>
    <mergeCell ref="BG37:BW37"/>
    <mergeCell ref="AP33:BF33"/>
    <mergeCell ref="AP34:BF34"/>
    <mergeCell ref="AP35:BF35"/>
    <mergeCell ref="W7:AM7"/>
    <mergeCell ref="AQ7:BG7"/>
    <mergeCell ref="Q20:AF20"/>
    <mergeCell ref="Y31:AO31"/>
    <mergeCell ref="AQ12:BG12"/>
    <mergeCell ref="Q24:AF24"/>
    <mergeCell ref="AQ8:BG8"/>
    <mergeCell ref="AQ9:BG9"/>
    <mergeCell ref="W11:AM11"/>
    <mergeCell ref="G12:V12"/>
    <mergeCell ref="W13:AM13"/>
    <mergeCell ref="AQ13:BG13"/>
    <mergeCell ref="AQ10:BG10"/>
    <mergeCell ref="AQ11:BG11"/>
    <mergeCell ref="AN13:AP13"/>
    <mergeCell ref="G13:V13"/>
    <mergeCell ref="W12:AM12"/>
    <mergeCell ref="W8:AM8"/>
    <mergeCell ref="W9:AM9"/>
    <mergeCell ref="W10:AM10"/>
    <mergeCell ref="G11:V11"/>
    <mergeCell ref="G7:V7"/>
    <mergeCell ref="AN7:AP7"/>
    <mergeCell ref="AN11:AP11"/>
    <mergeCell ref="AN12:AP12"/>
    <mergeCell ref="AN8:AP8"/>
    <mergeCell ref="AN9:AP9"/>
    <mergeCell ref="AN10:AP10"/>
    <mergeCell ref="G8:V8"/>
    <mergeCell ref="G9:V9"/>
    <mergeCell ref="G10:V10"/>
    <mergeCell ref="Y33:AO33"/>
    <mergeCell ref="Q23:AF23"/>
    <mergeCell ref="Q21:AF21"/>
    <mergeCell ref="Y32:AO32"/>
    <mergeCell ref="I33:X33"/>
    <mergeCell ref="AG25:AW25"/>
    <mergeCell ref="AG26:AW26"/>
    <mergeCell ref="AG22:AW22"/>
    <mergeCell ref="AG23:AW23"/>
    <mergeCell ref="AG24:AW24"/>
    <mergeCell ref="I42:X42"/>
    <mergeCell ref="Y42:AO42"/>
    <mergeCell ref="AP42:BF42"/>
    <mergeCell ref="BG42:BW42"/>
    <mergeCell ref="I43:X43"/>
    <mergeCell ref="Y43:AO43"/>
    <mergeCell ref="AP43:BF43"/>
    <mergeCell ref="BG43:BW43"/>
    <mergeCell ref="I44:X44"/>
    <mergeCell ref="Y44:AO44"/>
    <mergeCell ref="AP44:BF44"/>
    <mergeCell ref="BG44:BW44"/>
    <mergeCell ref="I45:X45"/>
    <mergeCell ref="Y45:AO45"/>
    <mergeCell ref="AP45:BF45"/>
    <mergeCell ref="BG45:BW45"/>
    <mergeCell ref="I46:X46"/>
    <mergeCell ref="Y46:AO46"/>
    <mergeCell ref="AP46:BF46"/>
    <mergeCell ref="BG46:BW46"/>
    <mergeCell ref="I47:X47"/>
    <mergeCell ref="Y47:AO47"/>
    <mergeCell ref="AP47:BF47"/>
    <mergeCell ref="BG47:BW47"/>
    <mergeCell ref="I48:X48"/>
    <mergeCell ref="Y48:AO48"/>
    <mergeCell ref="AP48:BF48"/>
    <mergeCell ref="BG48:BW48"/>
    <mergeCell ref="C54:R54"/>
    <mergeCell ref="AC54:AL54"/>
    <mergeCell ref="AM54:AV54"/>
    <mergeCell ref="C53:R53"/>
    <mergeCell ref="AC53:AL53"/>
    <mergeCell ref="AM53:AV53"/>
    <mergeCell ref="S53:AB53"/>
    <mergeCell ref="S54:AB54"/>
    <mergeCell ref="C56:R56"/>
    <mergeCell ref="AC56:AL56"/>
    <mergeCell ref="AM56:AV56"/>
    <mergeCell ref="C55:R55"/>
    <mergeCell ref="AC55:AL55"/>
    <mergeCell ref="AM55:AV55"/>
    <mergeCell ref="S55:AB55"/>
    <mergeCell ref="S56:AB56"/>
    <mergeCell ref="C59:R59"/>
    <mergeCell ref="AC59:AL59"/>
    <mergeCell ref="AM59:AV59"/>
    <mergeCell ref="C58:R58"/>
    <mergeCell ref="AC58:AL58"/>
    <mergeCell ref="AM58:AV58"/>
    <mergeCell ref="C57:R57"/>
    <mergeCell ref="AC57:AL57"/>
    <mergeCell ref="C60:R60"/>
    <mergeCell ref="C61:R61"/>
    <mergeCell ref="S61:AB61"/>
    <mergeCell ref="S57:AB57"/>
    <mergeCell ref="S58:AB58"/>
    <mergeCell ref="S59:AB59"/>
    <mergeCell ref="S60:AB60"/>
    <mergeCell ref="AC60:AL60"/>
    <mergeCell ref="S70:AD70"/>
    <mergeCell ref="B2:CC2"/>
    <mergeCell ref="B3:CC3"/>
    <mergeCell ref="S69:AD69"/>
    <mergeCell ref="S67:AB67"/>
    <mergeCell ref="S68:AB68"/>
    <mergeCell ref="AC67:AL67"/>
    <mergeCell ref="AC68:AL68"/>
    <mergeCell ref="C62:R62"/>
    <mergeCell ref="C63:R63"/>
    <mergeCell ref="S66:AB66"/>
    <mergeCell ref="C68:R68"/>
    <mergeCell ref="AC64:AL64"/>
    <mergeCell ref="AC65:AL65"/>
    <mergeCell ref="AC66:AL66"/>
    <mergeCell ref="C66:R66"/>
    <mergeCell ref="C67:R67"/>
    <mergeCell ref="C64:R64"/>
    <mergeCell ref="C65:R65"/>
    <mergeCell ref="AM66:AV66"/>
    <mergeCell ref="BG68:BP68"/>
    <mergeCell ref="BR54:CA54"/>
    <mergeCell ref="BR55:CA55"/>
    <mergeCell ref="BR56:CA56"/>
    <mergeCell ref="BR57:CA57"/>
    <mergeCell ref="BR58:CA58"/>
    <mergeCell ref="BR59:CA59"/>
    <mergeCell ref="BR68:CA68"/>
    <mergeCell ref="AM64:AV64"/>
    <mergeCell ref="AM65:AV65"/>
    <mergeCell ref="BG57:BP57"/>
    <mergeCell ref="BG58:BP58"/>
    <mergeCell ref="BG59:BP59"/>
    <mergeCell ref="AM57:AV57"/>
    <mergeCell ref="BG53:BP53"/>
    <mergeCell ref="BG54:BP54"/>
    <mergeCell ref="BG55:BP55"/>
    <mergeCell ref="BG56:BP56"/>
    <mergeCell ref="AW67:BF67"/>
    <mergeCell ref="AW68:BF68"/>
    <mergeCell ref="AW61:BF61"/>
    <mergeCell ref="AW62:BF62"/>
    <mergeCell ref="AW63:BF63"/>
    <mergeCell ref="AW64:BF64"/>
    <mergeCell ref="BR63:CA63"/>
    <mergeCell ref="AW65:BF65"/>
    <mergeCell ref="AW66:BF66"/>
    <mergeCell ref="BG66:BP66"/>
    <mergeCell ref="BG67:BP67"/>
    <mergeCell ref="BR64:CA64"/>
    <mergeCell ref="BR65:CA65"/>
    <mergeCell ref="BR66:CA66"/>
    <mergeCell ref="BR67:CA67"/>
    <mergeCell ref="BR53:CA53"/>
    <mergeCell ref="BG64:BP64"/>
    <mergeCell ref="BG65:BP65"/>
    <mergeCell ref="BG60:BP60"/>
    <mergeCell ref="BG61:BP61"/>
    <mergeCell ref="BG62:BP62"/>
    <mergeCell ref="BG63:BP63"/>
    <mergeCell ref="BR60:CA60"/>
    <mergeCell ref="BR61:CA61"/>
    <mergeCell ref="BR62:CA62"/>
    <mergeCell ref="S62:AB62"/>
    <mergeCell ref="S63:AB63"/>
    <mergeCell ref="S64:AB64"/>
    <mergeCell ref="S65:AB65"/>
    <mergeCell ref="AC61:AL61"/>
    <mergeCell ref="AC62:AL62"/>
    <mergeCell ref="AC63:AL63"/>
    <mergeCell ref="AM60:AV60"/>
    <mergeCell ref="AM61:AV61"/>
    <mergeCell ref="AM62:AV62"/>
    <mergeCell ref="AM63:AV63"/>
    <mergeCell ref="AM67:AV67"/>
    <mergeCell ref="AM68:AV68"/>
    <mergeCell ref="AW53:BF53"/>
    <mergeCell ref="AW54:BF54"/>
    <mergeCell ref="AW55:BF55"/>
    <mergeCell ref="AW56:BF56"/>
    <mergeCell ref="AW57:BF57"/>
    <mergeCell ref="AW58:BF58"/>
    <mergeCell ref="AW59:BF59"/>
    <mergeCell ref="AW60:BF60"/>
  </mergeCells>
  <printOptions/>
  <pageMargins left="0.1968503937007874" right="0.1968503937007874" top="0.1968503937007874" bottom="0.1968503937007874" header="0.5118110236220472" footer="0.5118110236220472"/>
  <pageSetup orientation="landscape" paperSize="9" r:id="rId1"/>
  <headerFooter alignWithMargins="0">
    <oddFooter>&amp;L&amp;8&amp;Z&amp;F-&amp;A&amp;C&amp;8Página:&amp;P/&amp;N&amp;R&amp;8Impresso em: &amp;D</oddFooter>
  </headerFooter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S77"/>
  <sheetViews>
    <sheetView showGridLines="0" showRowColHeaders="0" zoomScale="95" zoomScaleNormal="95" workbookViewId="0" topLeftCell="A3">
      <selection activeCell="K15" sqref="K15:L15"/>
    </sheetView>
  </sheetViews>
  <sheetFormatPr defaultColWidth="9.140625" defaultRowHeight="13.5" zeroHeight="1"/>
  <cols>
    <col min="1" max="2" width="1.7109375" style="3" customWidth="1"/>
    <col min="3" max="3" width="2.00390625" style="3" customWidth="1"/>
    <col min="4" max="4" width="39.7109375" style="3" customWidth="1"/>
    <col min="5" max="7" width="1.7109375" style="3" customWidth="1"/>
    <col min="8" max="8" width="28.8515625" style="3" customWidth="1"/>
    <col min="9" max="10" width="1.7109375" style="3" customWidth="1"/>
    <col min="11" max="11" width="26.57421875" style="9" customWidth="1"/>
    <col min="12" max="12" width="12.28125" style="3" customWidth="1"/>
    <col min="13" max="13" width="20.28125" style="3" customWidth="1"/>
    <col min="14" max="14" width="1.7109375" style="3" customWidth="1"/>
    <col min="15" max="15" width="18.57421875" style="3" customWidth="1"/>
    <col min="16" max="16" width="1.7109375" style="3" customWidth="1"/>
    <col min="17" max="17" width="18.57421875" style="3" hidden="1" customWidth="1"/>
    <col min="18" max="16384" width="9.140625" style="3" hidden="1" customWidth="1"/>
  </cols>
  <sheetData>
    <row r="1" ht="14.25" thickBot="1"/>
    <row r="2" spans="2:13" ht="26.25" customHeight="1" thickBot="1">
      <c r="B2" s="191" t="s">
        <v>26</v>
      </c>
      <c r="C2" s="191"/>
      <c r="D2" s="191"/>
      <c r="E2" s="191"/>
      <c r="F2" s="191"/>
      <c r="G2" s="191"/>
      <c r="H2" s="191"/>
      <c r="I2" s="191"/>
      <c r="J2" s="37"/>
      <c r="K2" s="2" t="s">
        <v>11</v>
      </c>
      <c r="L2" s="34" t="s">
        <v>6</v>
      </c>
      <c r="M2" s="124">
        <v>299.99</v>
      </c>
    </row>
    <row r="3" spans="2:13" ht="4.5" customHeight="1" thickBot="1">
      <c r="B3" s="36"/>
      <c r="C3" s="36"/>
      <c r="D3" s="36"/>
      <c r="E3" s="36"/>
      <c r="F3" s="36"/>
      <c r="G3" s="36"/>
      <c r="H3" s="36"/>
      <c r="I3" s="36"/>
      <c r="J3" s="37"/>
      <c r="K3" s="12"/>
      <c r="L3" s="12"/>
      <c r="M3" s="12"/>
    </row>
    <row r="4" spans="1:13" s="4" customFormat="1" ht="27.75" thickBot="1">
      <c r="A4" s="11"/>
      <c r="B4" s="192">
        <f ca="1">TODAY()</f>
        <v>39892</v>
      </c>
      <c r="C4" s="192"/>
      <c r="D4" s="192"/>
      <c r="E4" s="192"/>
      <c r="F4" s="192"/>
      <c r="G4" s="192"/>
      <c r="H4" s="192"/>
      <c r="I4" s="192"/>
      <c r="J4" s="37"/>
      <c r="K4" s="13" t="s">
        <v>4</v>
      </c>
      <c r="L4" s="22" t="s">
        <v>10</v>
      </c>
      <c r="M4" s="35" t="s">
        <v>21</v>
      </c>
    </row>
    <row r="5" spans="1:13" ht="13.5" customHeight="1">
      <c r="A5" s="5"/>
      <c r="B5" s="212" t="s">
        <v>23</v>
      </c>
      <c r="C5" s="213"/>
      <c r="D5" s="213"/>
      <c r="E5" s="213"/>
      <c r="F5" s="213"/>
      <c r="G5" s="213"/>
      <c r="H5" s="213"/>
      <c r="I5" s="214"/>
      <c r="J5" s="36"/>
      <c r="K5" s="14" t="s">
        <v>0</v>
      </c>
      <c r="L5" s="18" t="s">
        <v>5</v>
      </c>
      <c r="M5" s="60">
        <f>SUMIF($K$19:$K$77,K5,$M$19:$M$77)</f>
        <v>800</v>
      </c>
    </row>
    <row r="6" spans="1:13" ht="13.5" customHeight="1" thickBot="1">
      <c r="A6" s="5"/>
      <c r="B6" s="215"/>
      <c r="C6" s="216"/>
      <c r="D6" s="216"/>
      <c r="E6" s="216"/>
      <c r="F6" s="216"/>
      <c r="G6" s="216"/>
      <c r="H6" s="216"/>
      <c r="I6" s="217"/>
      <c r="J6" s="36"/>
      <c r="K6" s="14" t="s">
        <v>60</v>
      </c>
      <c r="L6" s="18" t="s">
        <v>5</v>
      </c>
      <c r="M6" s="62">
        <f>SUMIF($K$19:$K$77,K6,$M$19:$M$77)*-1</f>
        <v>-600</v>
      </c>
    </row>
    <row r="7" spans="1:13" ht="13.5" customHeight="1" thickBot="1" thickTop="1">
      <c r="A7" s="5"/>
      <c r="B7" s="218"/>
      <c r="C7" s="219"/>
      <c r="D7" s="219"/>
      <c r="E7" s="219"/>
      <c r="F7" s="219"/>
      <c r="G7" s="219"/>
      <c r="H7" s="219"/>
      <c r="I7" s="220"/>
      <c r="J7" s="36"/>
      <c r="K7" s="78" t="s">
        <v>62</v>
      </c>
      <c r="L7" s="18"/>
      <c r="M7" s="79">
        <f>SUM(M5:M6)</f>
        <v>200</v>
      </c>
    </row>
    <row r="8" spans="1:13" ht="14.25" customHeight="1">
      <c r="A8" s="7"/>
      <c r="J8" s="36"/>
      <c r="K8" s="15" t="s">
        <v>1</v>
      </c>
      <c r="L8" s="19" t="s">
        <v>5</v>
      </c>
      <c r="M8" s="61">
        <f>SUMIF($K$19:$K$77,K8,$M$19:$M$77)</f>
        <v>350</v>
      </c>
    </row>
    <row r="9" spans="1:13" ht="14.25" customHeight="1" thickBot="1">
      <c r="A9" s="7"/>
      <c r="B9" s="189" t="s">
        <v>25</v>
      </c>
      <c r="C9" s="189"/>
      <c r="D9" s="189"/>
      <c r="E9" s="189"/>
      <c r="F9" s="36"/>
      <c r="G9" s="190" t="s">
        <v>24</v>
      </c>
      <c r="H9" s="190"/>
      <c r="I9" s="190"/>
      <c r="J9" s="36"/>
      <c r="K9" s="16" t="s">
        <v>9</v>
      </c>
      <c r="L9" s="19">
        <v>2</v>
      </c>
      <c r="M9" s="61">
        <f>SUMIF($K$19:$K$77,K9,$M$19:$M$77)</f>
        <v>250</v>
      </c>
    </row>
    <row r="10" spans="1:13" ht="14.25" customHeight="1">
      <c r="A10" s="8"/>
      <c r="B10" s="25"/>
      <c r="C10" s="49"/>
      <c r="D10" s="38"/>
      <c r="E10" s="26"/>
      <c r="F10" s="36"/>
      <c r="G10" s="46"/>
      <c r="H10" s="41"/>
      <c r="I10" s="42"/>
      <c r="J10" s="36"/>
      <c r="K10" s="16" t="s">
        <v>3</v>
      </c>
      <c r="L10" s="20">
        <v>1</v>
      </c>
      <c r="M10" s="61">
        <f>SUMIF($K$19:$K$77,K10,$M$19:$M$77)</f>
        <v>1050</v>
      </c>
    </row>
    <row r="11" spans="2:13" ht="14.25" customHeight="1">
      <c r="B11" s="27"/>
      <c r="C11" s="188"/>
      <c r="D11" s="188"/>
      <c r="E11" s="28"/>
      <c r="F11" s="36"/>
      <c r="G11" s="47"/>
      <c r="H11" s="123"/>
      <c r="I11" s="44"/>
      <c r="J11" s="36"/>
      <c r="K11" s="17" t="s">
        <v>7</v>
      </c>
      <c r="L11" s="19">
        <v>3</v>
      </c>
      <c r="M11" s="61">
        <f>SUMIF($K$19:$K$77,K11,$M$19:$M$77)</f>
        <v>400</v>
      </c>
    </row>
    <row r="12" spans="2:13" ht="15" customHeight="1" thickBot="1">
      <c r="B12" s="27"/>
      <c r="C12" s="50" t="s">
        <v>22</v>
      </c>
      <c r="D12" s="39"/>
      <c r="E12" s="28"/>
      <c r="F12" s="36"/>
      <c r="G12" s="47"/>
      <c r="H12" s="40" t="s">
        <v>22</v>
      </c>
      <c r="I12" s="43"/>
      <c r="J12" s="36"/>
      <c r="K12" s="31" t="s">
        <v>8</v>
      </c>
      <c r="L12" s="32">
        <v>4</v>
      </c>
      <c r="M12" s="62">
        <f>SUMIF($K$19:$K$77,K12,$M$19:$M$77)</f>
        <v>400</v>
      </c>
    </row>
    <row r="13" spans="2:13" ht="15.75" customHeight="1" thickBot="1" thickTop="1">
      <c r="B13" s="27"/>
      <c r="C13" s="195"/>
      <c r="D13" s="195"/>
      <c r="E13" s="28"/>
      <c r="F13" s="36"/>
      <c r="G13" s="47"/>
      <c r="H13" s="123"/>
      <c r="I13" s="44"/>
      <c r="J13" s="36"/>
      <c r="K13" s="33" t="s">
        <v>2</v>
      </c>
      <c r="L13" s="206">
        <f>SUM(M7:M12)</f>
        <v>2650</v>
      </c>
      <c r="M13" s="207"/>
    </row>
    <row r="14" spans="2:11" ht="4.5" customHeight="1" thickBot="1">
      <c r="B14" s="29"/>
      <c r="C14" s="193" t="s">
        <v>17</v>
      </c>
      <c r="D14" s="193"/>
      <c r="E14" s="30"/>
      <c r="F14" s="36"/>
      <c r="G14" s="47"/>
      <c r="H14" s="210" t="s">
        <v>17</v>
      </c>
      <c r="I14" s="43"/>
      <c r="J14" s="36"/>
      <c r="K14" s="10"/>
    </row>
    <row r="15" spans="2:13" ht="14.25" customHeight="1" thickBot="1">
      <c r="B15" s="23"/>
      <c r="C15" s="194"/>
      <c r="D15" s="194"/>
      <c r="E15" s="24"/>
      <c r="F15" s="36"/>
      <c r="G15" s="48"/>
      <c r="H15" s="211"/>
      <c r="I15" s="45"/>
      <c r="J15" s="36"/>
      <c r="K15" s="208" t="s">
        <v>12</v>
      </c>
      <c r="L15" s="209"/>
      <c r="M15" s="77">
        <f>COUNT(M19:M77)</f>
        <v>12</v>
      </c>
    </row>
    <row r="16" ht="4.5" customHeight="1">
      <c r="O16" s="202" t="s">
        <v>86</v>
      </c>
    </row>
    <row r="17" spans="2:19" ht="13.5">
      <c r="B17" s="200" t="s">
        <v>16</v>
      </c>
      <c r="C17" s="200"/>
      <c r="D17" s="205" t="s">
        <v>13</v>
      </c>
      <c r="E17" s="205"/>
      <c r="F17" s="205"/>
      <c r="G17" s="205" t="s">
        <v>15</v>
      </c>
      <c r="H17" s="205"/>
      <c r="I17" s="205"/>
      <c r="J17" s="205"/>
      <c r="K17" s="6" t="s">
        <v>4</v>
      </c>
      <c r="L17" s="56" t="s">
        <v>20</v>
      </c>
      <c r="M17" s="6" t="s">
        <v>14</v>
      </c>
      <c r="N17" s="21"/>
      <c r="O17" s="203"/>
      <c r="P17" s="21"/>
      <c r="Q17" s="55" t="s">
        <v>15</v>
      </c>
      <c r="S17" s="91" t="s">
        <v>4</v>
      </c>
    </row>
    <row r="18" spans="2:19" ht="4.5" customHeight="1" thickBot="1">
      <c r="B18" s="57"/>
      <c r="C18" s="57"/>
      <c r="D18" s="58"/>
      <c r="E18" s="58"/>
      <c r="F18" s="58"/>
      <c r="G18" s="58"/>
      <c r="H18" s="58"/>
      <c r="I18" s="58"/>
      <c r="J18" s="58"/>
      <c r="K18" s="58"/>
      <c r="L18" s="59"/>
      <c r="M18" s="58"/>
      <c r="N18" s="21"/>
      <c r="O18" s="204"/>
      <c r="P18" s="21"/>
      <c r="Q18" s="55"/>
      <c r="S18" s="91"/>
    </row>
    <row r="19" spans="2:19" ht="14.25">
      <c r="B19" s="196">
        <v>1</v>
      </c>
      <c r="C19" s="197"/>
      <c r="D19" s="187" t="s">
        <v>33</v>
      </c>
      <c r="E19" s="187"/>
      <c r="F19" s="187"/>
      <c r="G19" s="187" t="s">
        <v>19</v>
      </c>
      <c r="H19" s="187"/>
      <c r="I19" s="187"/>
      <c r="J19" s="187"/>
      <c r="K19" s="125" t="s">
        <v>3</v>
      </c>
      <c r="L19" s="126" t="s">
        <v>32</v>
      </c>
      <c r="M19" s="127">
        <v>350</v>
      </c>
      <c r="O19" s="139"/>
      <c r="Q19" s="3" t="str">
        <f>Tabela!B12</f>
        <v>Venda</v>
      </c>
      <c r="S19" s="3" t="str">
        <f>K5</f>
        <v>Dinheiro</v>
      </c>
    </row>
    <row r="20" spans="2:19" ht="14.25">
      <c r="B20" s="181">
        <f>+B19+1</f>
        <v>2</v>
      </c>
      <c r="C20" s="182"/>
      <c r="D20" s="183" t="s">
        <v>34</v>
      </c>
      <c r="E20" s="183"/>
      <c r="F20" s="183"/>
      <c r="G20" s="183" t="s">
        <v>18</v>
      </c>
      <c r="H20" s="183"/>
      <c r="I20" s="183"/>
      <c r="J20" s="183"/>
      <c r="K20" s="128" t="s">
        <v>1</v>
      </c>
      <c r="L20" s="129" t="s">
        <v>44</v>
      </c>
      <c r="M20" s="130">
        <v>350</v>
      </c>
      <c r="O20" s="140"/>
      <c r="Q20" s="3" t="str">
        <f>Tabela!B13</f>
        <v>Mensalidade</v>
      </c>
      <c r="S20" s="3" t="str">
        <f>K6</f>
        <v>Desembolsos</v>
      </c>
    </row>
    <row r="21" spans="2:19" ht="14.25">
      <c r="B21" s="181">
        <f aca="true" t="shared" si="0" ref="B21:B77">+B20+1</f>
        <v>3</v>
      </c>
      <c r="C21" s="182"/>
      <c r="D21" s="187" t="s">
        <v>35</v>
      </c>
      <c r="E21" s="187"/>
      <c r="F21" s="187"/>
      <c r="G21" s="183" t="s">
        <v>27</v>
      </c>
      <c r="H21" s="183"/>
      <c r="I21" s="183"/>
      <c r="J21" s="183"/>
      <c r="K21" s="128" t="s">
        <v>0</v>
      </c>
      <c r="L21" s="129" t="s">
        <v>45</v>
      </c>
      <c r="M21" s="130">
        <v>500</v>
      </c>
      <c r="O21" s="140"/>
      <c r="Q21" s="3" t="str">
        <f>Tabela!B14</f>
        <v>Anuidade</v>
      </c>
      <c r="S21" s="3" t="str">
        <f>K8</f>
        <v>Cheques Pré Datados</v>
      </c>
    </row>
    <row r="22" spans="2:19" ht="14.25">
      <c r="B22" s="181">
        <f t="shared" si="0"/>
        <v>4</v>
      </c>
      <c r="C22" s="182"/>
      <c r="D22" s="183" t="s">
        <v>36</v>
      </c>
      <c r="E22" s="183"/>
      <c r="F22" s="183"/>
      <c r="G22" s="183" t="s">
        <v>59</v>
      </c>
      <c r="H22" s="183"/>
      <c r="I22" s="183"/>
      <c r="J22" s="183"/>
      <c r="K22" s="128" t="s">
        <v>60</v>
      </c>
      <c r="L22" s="129" t="s">
        <v>45</v>
      </c>
      <c r="M22" s="130">
        <v>200</v>
      </c>
      <c r="O22" s="140"/>
      <c r="Q22" s="3" t="str">
        <f>Tabela!B15</f>
        <v>Consulta</v>
      </c>
      <c r="S22" s="3" t="str">
        <f>K9</f>
        <v>Cheques Inferiores </v>
      </c>
    </row>
    <row r="23" spans="2:19" ht="14.25">
      <c r="B23" s="181">
        <f t="shared" si="0"/>
        <v>5</v>
      </c>
      <c r="C23" s="182"/>
      <c r="D23" s="187" t="s">
        <v>37</v>
      </c>
      <c r="E23" s="187"/>
      <c r="F23" s="187"/>
      <c r="G23" s="183" t="s">
        <v>61</v>
      </c>
      <c r="H23" s="183"/>
      <c r="I23" s="183"/>
      <c r="J23" s="183"/>
      <c r="K23" s="128" t="s">
        <v>60</v>
      </c>
      <c r="L23" s="129" t="s">
        <v>45</v>
      </c>
      <c r="M23" s="130">
        <v>400</v>
      </c>
      <c r="O23" s="140"/>
      <c r="Q23" s="3" t="str">
        <f>Tabela!B16</f>
        <v>Assistência Técnica</v>
      </c>
      <c r="S23" s="3" t="str">
        <f>K10</f>
        <v>Cheques Superiores</v>
      </c>
    </row>
    <row r="24" spans="2:19" ht="14.25">
      <c r="B24" s="181">
        <f t="shared" si="0"/>
        <v>6</v>
      </c>
      <c r="C24" s="182"/>
      <c r="D24" s="183" t="s">
        <v>38</v>
      </c>
      <c r="E24" s="183"/>
      <c r="F24" s="183"/>
      <c r="G24" s="183" t="s">
        <v>18</v>
      </c>
      <c r="H24" s="183"/>
      <c r="I24" s="183"/>
      <c r="J24" s="183"/>
      <c r="K24" s="128" t="s">
        <v>3</v>
      </c>
      <c r="L24" s="129" t="s">
        <v>45</v>
      </c>
      <c r="M24" s="130">
        <v>350</v>
      </c>
      <c r="O24" s="140"/>
      <c r="Q24" s="3" t="str">
        <f>Tabela!B17</f>
        <v>Pagamentos</v>
      </c>
      <c r="S24" s="3" t="str">
        <f>K11</f>
        <v>Cheques outras Capitais</v>
      </c>
    </row>
    <row r="25" spans="2:19" ht="14.25">
      <c r="B25" s="181">
        <f t="shared" si="0"/>
        <v>7</v>
      </c>
      <c r="C25" s="182"/>
      <c r="D25" s="187" t="s">
        <v>39</v>
      </c>
      <c r="E25" s="187"/>
      <c r="F25" s="187"/>
      <c r="G25" s="183" t="s">
        <v>19</v>
      </c>
      <c r="H25" s="183"/>
      <c r="I25" s="183"/>
      <c r="J25" s="183"/>
      <c r="K25" s="128" t="s">
        <v>9</v>
      </c>
      <c r="L25" s="129" t="s">
        <v>45</v>
      </c>
      <c r="M25" s="130">
        <v>250</v>
      </c>
      <c r="O25" s="140"/>
      <c r="Q25" s="3" t="str">
        <f>Tabela!B18</f>
        <v>Adiantamento</v>
      </c>
      <c r="S25" s="3" t="str">
        <f>K12</f>
        <v>Cheques Praças/Interior</v>
      </c>
    </row>
    <row r="26" spans="2:17" ht="14.25">
      <c r="B26" s="181">
        <f t="shared" si="0"/>
        <v>8</v>
      </c>
      <c r="C26" s="182"/>
      <c r="D26" s="183" t="s">
        <v>40</v>
      </c>
      <c r="E26" s="183"/>
      <c r="F26" s="183"/>
      <c r="G26" s="183" t="s">
        <v>27</v>
      </c>
      <c r="H26" s="183"/>
      <c r="I26" s="183"/>
      <c r="J26" s="183"/>
      <c r="K26" s="128" t="s">
        <v>0</v>
      </c>
      <c r="L26" s="129" t="s">
        <v>45</v>
      </c>
      <c r="M26" s="130">
        <v>200</v>
      </c>
      <c r="O26" s="140"/>
      <c r="Q26" s="3">
        <f>Tabela!B19</f>
        <v>0</v>
      </c>
    </row>
    <row r="27" spans="2:17" ht="14.25">
      <c r="B27" s="181">
        <f t="shared" si="0"/>
        <v>9</v>
      </c>
      <c r="C27" s="182"/>
      <c r="D27" s="187" t="s">
        <v>41</v>
      </c>
      <c r="E27" s="187"/>
      <c r="F27" s="187"/>
      <c r="G27" s="183" t="s">
        <v>28</v>
      </c>
      <c r="H27" s="183"/>
      <c r="I27" s="183"/>
      <c r="J27" s="183"/>
      <c r="K27" s="128" t="s">
        <v>7</v>
      </c>
      <c r="L27" s="129" t="s">
        <v>45</v>
      </c>
      <c r="M27" s="130">
        <v>400</v>
      </c>
      <c r="O27" s="140"/>
      <c r="Q27" s="3">
        <f>Tabela!B20</f>
        <v>0</v>
      </c>
    </row>
    <row r="28" spans="2:17" ht="14.25">
      <c r="B28" s="181">
        <f t="shared" si="0"/>
        <v>10</v>
      </c>
      <c r="C28" s="182"/>
      <c r="D28" s="183" t="s">
        <v>42</v>
      </c>
      <c r="E28" s="183"/>
      <c r="F28" s="183"/>
      <c r="G28" s="183" t="s">
        <v>29</v>
      </c>
      <c r="H28" s="183"/>
      <c r="I28" s="183"/>
      <c r="J28" s="183"/>
      <c r="K28" s="128" t="s">
        <v>8</v>
      </c>
      <c r="L28" s="129" t="s">
        <v>45</v>
      </c>
      <c r="M28" s="130">
        <v>400</v>
      </c>
      <c r="O28" s="140"/>
      <c r="Q28" s="3">
        <f>Tabela!B21</f>
        <v>0</v>
      </c>
    </row>
    <row r="29" spans="2:17" ht="14.25">
      <c r="B29" s="181">
        <f t="shared" si="0"/>
        <v>11</v>
      </c>
      <c r="C29" s="182"/>
      <c r="D29" s="187" t="s">
        <v>43</v>
      </c>
      <c r="E29" s="187"/>
      <c r="F29" s="187"/>
      <c r="G29" s="183" t="s">
        <v>27</v>
      </c>
      <c r="H29" s="183"/>
      <c r="I29" s="183"/>
      <c r="J29" s="183"/>
      <c r="K29" s="128" t="s">
        <v>3</v>
      </c>
      <c r="L29" s="129" t="s">
        <v>32</v>
      </c>
      <c r="M29" s="130">
        <v>350</v>
      </c>
      <c r="O29" s="140"/>
      <c r="Q29" s="3">
        <f>Tabela!B22</f>
        <v>0</v>
      </c>
    </row>
    <row r="30" spans="2:17" ht="14.25">
      <c r="B30" s="181">
        <f t="shared" si="0"/>
        <v>12</v>
      </c>
      <c r="C30" s="182"/>
      <c r="D30" s="187" t="s">
        <v>74</v>
      </c>
      <c r="E30" s="187"/>
      <c r="F30" s="187"/>
      <c r="G30" s="183" t="s">
        <v>18</v>
      </c>
      <c r="H30" s="183"/>
      <c r="I30" s="183"/>
      <c r="J30" s="183"/>
      <c r="K30" s="128" t="s">
        <v>0</v>
      </c>
      <c r="L30" s="129" t="s">
        <v>45</v>
      </c>
      <c r="M30" s="130">
        <v>100</v>
      </c>
      <c r="O30" s="140"/>
      <c r="Q30" s="3">
        <f>Tabela!B25</f>
        <v>0</v>
      </c>
    </row>
    <row r="31" spans="2:17" ht="14.25">
      <c r="B31" s="181">
        <f t="shared" si="0"/>
        <v>13</v>
      </c>
      <c r="C31" s="182"/>
      <c r="D31" s="183"/>
      <c r="E31" s="183"/>
      <c r="F31" s="183"/>
      <c r="G31" s="183"/>
      <c r="H31" s="183"/>
      <c r="I31" s="183"/>
      <c r="J31" s="183"/>
      <c r="K31" s="128"/>
      <c r="L31" s="129"/>
      <c r="M31" s="130"/>
      <c r="O31" s="140"/>
      <c r="Q31" s="3">
        <f>Tabela!B26</f>
        <v>0</v>
      </c>
    </row>
    <row r="32" spans="2:15" ht="14.25">
      <c r="B32" s="181">
        <f t="shared" si="0"/>
        <v>14</v>
      </c>
      <c r="C32" s="182"/>
      <c r="D32" s="183"/>
      <c r="E32" s="183"/>
      <c r="F32" s="183"/>
      <c r="G32" s="183"/>
      <c r="H32" s="183"/>
      <c r="I32" s="183"/>
      <c r="J32" s="183"/>
      <c r="K32" s="128"/>
      <c r="L32" s="129"/>
      <c r="M32" s="130"/>
      <c r="O32" s="140"/>
    </row>
    <row r="33" spans="2:15" ht="14.25">
      <c r="B33" s="181">
        <f t="shared" si="0"/>
        <v>15</v>
      </c>
      <c r="C33" s="182"/>
      <c r="D33" s="183"/>
      <c r="E33" s="183"/>
      <c r="F33" s="183"/>
      <c r="G33" s="183"/>
      <c r="H33" s="183"/>
      <c r="I33" s="183"/>
      <c r="J33" s="183"/>
      <c r="K33" s="128"/>
      <c r="L33" s="129"/>
      <c r="M33" s="130"/>
      <c r="O33" s="140"/>
    </row>
    <row r="34" spans="2:15" ht="14.25">
      <c r="B34" s="181">
        <f t="shared" si="0"/>
        <v>16</v>
      </c>
      <c r="C34" s="182"/>
      <c r="D34" s="183"/>
      <c r="E34" s="183"/>
      <c r="F34" s="183"/>
      <c r="G34" s="183"/>
      <c r="H34" s="183"/>
      <c r="I34" s="183"/>
      <c r="J34" s="183"/>
      <c r="K34" s="128"/>
      <c r="L34" s="129"/>
      <c r="M34" s="130"/>
      <c r="O34" s="140"/>
    </row>
    <row r="35" spans="2:15" ht="14.25">
      <c r="B35" s="181">
        <f t="shared" si="0"/>
        <v>17</v>
      </c>
      <c r="C35" s="182"/>
      <c r="D35" s="183"/>
      <c r="E35" s="183"/>
      <c r="F35" s="183"/>
      <c r="G35" s="183"/>
      <c r="H35" s="183"/>
      <c r="I35" s="183"/>
      <c r="J35" s="183"/>
      <c r="K35" s="128"/>
      <c r="L35" s="129"/>
      <c r="M35" s="130"/>
      <c r="O35" s="140"/>
    </row>
    <row r="36" spans="2:15" ht="14.25">
      <c r="B36" s="181">
        <f t="shared" si="0"/>
        <v>18</v>
      </c>
      <c r="C36" s="182"/>
      <c r="D36" s="183"/>
      <c r="E36" s="183"/>
      <c r="F36" s="183"/>
      <c r="G36" s="183"/>
      <c r="H36" s="183"/>
      <c r="I36" s="183"/>
      <c r="J36" s="183"/>
      <c r="K36" s="128"/>
      <c r="L36" s="129"/>
      <c r="M36" s="130"/>
      <c r="O36" s="140"/>
    </row>
    <row r="37" spans="2:15" ht="14.25">
      <c r="B37" s="181">
        <f t="shared" si="0"/>
        <v>19</v>
      </c>
      <c r="C37" s="182"/>
      <c r="D37" s="183"/>
      <c r="E37" s="183"/>
      <c r="F37" s="183"/>
      <c r="G37" s="183"/>
      <c r="H37" s="183"/>
      <c r="I37" s="183"/>
      <c r="J37" s="183"/>
      <c r="K37" s="128"/>
      <c r="L37" s="129"/>
      <c r="M37" s="130"/>
      <c r="O37" s="140"/>
    </row>
    <row r="38" spans="2:15" ht="14.25">
      <c r="B38" s="181">
        <f t="shared" si="0"/>
        <v>20</v>
      </c>
      <c r="C38" s="182"/>
      <c r="D38" s="183"/>
      <c r="E38" s="183"/>
      <c r="F38" s="183"/>
      <c r="G38" s="183"/>
      <c r="H38" s="183"/>
      <c r="I38" s="183"/>
      <c r="J38" s="183"/>
      <c r="K38" s="128"/>
      <c r="L38" s="129"/>
      <c r="M38" s="130"/>
      <c r="O38" s="140"/>
    </row>
    <row r="39" spans="2:15" ht="14.25">
      <c r="B39" s="181">
        <f t="shared" si="0"/>
        <v>21</v>
      </c>
      <c r="C39" s="182"/>
      <c r="D39" s="183"/>
      <c r="E39" s="183"/>
      <c r="F39" s="183"/>
      <c r="G39" s="183"/>
      <c r="H39" s="183"/>
      <c r="I39" s="183"/>
      <c r="J39" s="183"/>
      <c r="K39" s="128"/>
      <c r="L39" s="129"/>
      <c r="M39" s="130"/>
      <c r="O39" s="140"/>
    </row>
    <row r="40" spans="2:15" ht="15" thickBot="1">
      <c r="B40" s="198">
        <f t="shared" si="0"/>
        <v>22</v>
      </c>
      <c r="C40" s="199"/>
      <c r="D40" s="201"/>
      <c r="E40" s="201"/>
      <c r="F40" s="201"/>
      <c r="G40" s="201"/>
      <c r="H40" s="201"/>
      <c r="I40" s="201"/>
      <c r="J40" s="201"/>
      <c r="K40" s="131"/>
      <c r="L40" s="132"/>
      <c r="M40" s="133"/>
      <c r="O40" s="140"/>
    </row>
    <row r="41" spans="2:15" ht="14.25">
      <c r="B41" s="196">
        <f t="shared" si="0"/>
        <v>23</v>
      </c>
      <c r="C41" s="197"/>
      <c r="D41" s="187"/>
      <c r="E41" s="187"/>
      <c r="F41" s="187"/>
      <c r="G41" s="187"/>
      <c r="H41" s="187"/>
      <c r="I41" s="187"/>
      <c r="J41" s="187"/>
      <c r="K41" s="125"/>
      <c r="L41" s="126"/>
      <c r="M41" s="134"/>
      <c r="O41" s="140"/>
    </row>
    <row r="42" spans="2:15" ht="14.25">
      <c r="B42" s="181">
        <f t="shared" si="0"/>
        <v>24</v>
      </c>
      <c r="C42" s="182"/>
      <c r="D42" s="183"/>
      <c r="E42" s="183"/>
      <c r="F42" s="183"/>
      <c r="G42" s="183"/>
      <c r="H42" s="183"/>
      <c r="I42" s="183"/>
      <c r="J42" s="183"/>
      <c r="K42" s="128"/>
      <c r="L42" s="129"/>
      <c r="M42" s="135"/>
      <c r="O42" s="140"/>
    </row>
    <row r="43" spans="2:15" ht="14.25">
      <c r="B43" s="181">
        <f t="shared" si="0"/>
        <v>25</v>
      </c>
      <c r="C43" s="182"/>
      <c r="D43" s="183"/>
      <c r="E43" s="183"/>
      <c r="F43" s="183"/>
      <c r="G43" s="183"/>
      <c r="H43" s="183"/>
      <c r="I43" s="183"/>
      <c r="J43" s="183"/>
      <c r="K43" s="128"/>
      <c r="L43" s="129"/>
      <c r="M43" s="135"/>
      <c r="O43" s="140"/>
    </row>
    <row r="44" spans="2:15" ht="14.25">
      <c r="B44" s="181">
        <f t="shared" si="0"/>
        <v>26</v>
      </c>
      <c r="C44" s="182"/>
      <c r="D44" s="183"/>
      <c r="E44" s="183"/>
      <c r="F44" s="183"/>
      <c r="G44" s="183"/>
      <c r="H44" s="183"/>
      <c r="I44" s="183"/>
      <c r="J44" s="183"/>
      <c r="K44" s="128"/>
      <c r="L44" s="129"/>
      <c r="M44" s="135"/>
      <c r="O44" s="140"/>
    </row>
    <row r="45" spans="2:15" ht="14.25">
      <c r="B45" s="181">
        <f t="shared" si="0"/>
        <v>27</v>
      </c>
      <c r="C45" s="182"/>
      <c r="D45" s="183"/>
      <c r="E45" s="183"/>
      <c r="F45" s="183"/>
      <c r="G45" s="183"/>
      <c r="H45" s="183"/>
      <c r="I45" s="183"/>
      <c r="J45" s="183"/>
      <c r="K45" s="128"/>
      <c r="L45" s="129"/>
      <c r="M45" s="135"/>
      <c r="O45" s="140"/>
    </row>
    <row r="46" spans="2:15" ht="14.25">
      <c r="B46" s="181">
        <f t="shared" si="0"/>
        <v>28</v>
      </c>
      <c r="C46" s="182"/>
      <c r="D46" s="183"/>
      <c r="E46" s="183"/>
      <c r="F46" s="183"/>
      <c r="G46" s="183"/>
      <c r="H46" s="183"/>
      <c r="I46" s="183"/>
      <c r="J46" s="183"/>
      <c r="K46" s="128"/>
      <c r="L46" s="129"/>
      <c r="M46" s="135"/>
      <c r="O46" s="140"/>
    </row>
    <row r="47" spans="2:15" ht="14.25">
      <c r="B47" s="181">
        <f t="shared" si="0"/>
        <v>29</v>
      </c>
      <c r="C47" s="182"/>
      <c r="D47" s="183"/>
      <c r="E47" s="183"/>
      <c r="F47" s="183"/>
      <c r="G47" s="183"/>
      <c r="H47" s="183"/>
      <c r="I47" s="183"/>
      <c r="J47" s="183"/>
      <c r="K47" s="128"/>
      <c r="L47" s="129"/>
      <c r="M47" s="135"/>
      <c r="O47" s="140"/>
    </row>
    <row r="48" spans="2:15" ht="14.25">
      <c r="B48" s="181">
        <f t="shared" si="0"/>
        <v>30</v>
      </c>
      <c r="C48" s="182"/>
      <c r="D48" s="183"/>
      <c r="E48" s="183"/>
      <c r="F48" s="183"/>
      <c r="G48" s="183"/>
      <c r="H48" s="183"/>
      <c r="I48" s="183"/>
      <c r="J48" s="183"/>
      <c r="K48" s="128"/>
      <c r="L48" s="129"/>
      <c r="M48" s="135"/>
      <c r="O48" s="140"/>
    </row>
    <row r="49" spans="2:15" ht="14.25">
      <c r="B49" s="181">
        <f t="shared" si="0"/>
        <v>31</v>
      </c>
      <c r="C49" s="182"/>
      <c r="D49" s="183"/>
      <c r="E49" s="183"/>
      <c r="F49" s="183"/>
      <c r="G49" s="183"/>
      <c r="H49" s="183"/>
      <c r="I49" s="183"/>
      <c r="J49" s="183"/>
      <c r="K49" s="128"/>
      <c r="L49" s="129"/>
      <c r="M49" s="135"/>
      <c r="O49" s="140"/>
    </row>
    <row r="50" spans="2:15" ht="14.25">
      <c r="B50" s="181">
        <f t="shared" si="0"/>
        <v>32</v>
      </c>
      <c r="C50" s="182"/>
      <c r="D50" s="183"/>
      <c r="E50" s="183"/>
      <c r="F50" s="183"/>
      <c r="G50" s="183"/>
      <c r="H50" s="183"/>
      <c r="I50" s="183"/>
      <c r="J50" s="183"/>
      <c r="K50" s="128"/>
      <c r="L50" s="129"/>
      <c r="M50" s="135"/>
      <c r="O50" s="140"/>
    </row>
    <row r="51" spans="2:15" ht="14.25">
      <c r="B51" s="181">
        <f t="shared" si="0"/>
        <v>33</v>
      </c>
      <c r="C51" s="182"/>
      <c r="D51" s="183"/>
      <c r="E51" s="183"/>
      <c r="F51" s="183"/>
      <c r="G51" s="183"/>
      <c r="H51" s="183"/>
      <c r="I51" s="183"/>
      <c r="J51" s="183"/>
      <c r="K51" s="128"/>
      <c r="L51" s="129"/>
      <c r="M51" s="135"/>
      <c r="O51" s="140"/>
    </row>
    <row r="52" spans="2:15" ht="14.25">
      <c r="B52" s="181">
        <f t="shared" si="0"/>
        <v>34</v>
      </c>
      <c r="C52" s="182"/>
      <c r="D52" s="183"/>
      <c r="E52" s="183"/>
      <c r="F52" s="183"/>
      <c r="G52" s="183"/>
      <c r="H52" s="183"/>
      <c r="I52" s="183"/>
      <c r="J52" s="183"/>
      <c r="K52" s="128"/>
      <c r="L52" s="129"/>
      <c r="M52" s="135"/>
      <c r="O52" s="140"/>
    </row>
    <row r="53" spans="2:15" ht="14.25">
      <c r="B53" s="181">
        <f t="shared" si="0"/>
        <v>35</v>
      </c>
      <c r="C53" s="182"/>
      <c r="D53" s="183"/>
      <c r="E53" s="183"/>
      <c r="F53" s="183"/>
      <c r="G53" s="183"/>
      <c r="H53" s="183"/>
      <c r="I53" s="183"/>
      <c r="J53" s="183"/>
      <c r="K53" s="128"/>
      <c r="L53" s="129"/>
      <c r="M53" s="135"/>
      <c r="O53" s="140"/>
    </row>
    <row r="54" spans="2:15" ht="14.25">
      <c r="B54" s="181">
        <f t="shared" si="0"/>
        <v>36</v>
      </c>
      <c r="C54" s="182"/>
      <c r="D54" s="183"/>
      <c r="E54" s="183"/>
      <c r="F54" s="183"/>
      <c r="G54" s="183"/>
      <c r="H54" s="183"/>
      <c r="I54" s="183"/>
      <c r="J54" s="183"/>
      <c r="K54" s="128"/>
      <c r="L54" s="129"/>
      <c r="M54" s="135"/>
      <c r="O54" s="140"/>
    </row>
    <row r="55" spans="2:15" ht="14.25">
      <c r="B55" s="181">
        <f t="shared" si="0"/>
        <v>37</v>
      </c>
      <c r="C55" s="182"/>
      <c r="D55" s="183"/>
      <c r="E55" s="183"/>
      <c r="F55" s="183"/>
      <c r="G55" s="183"/>
      <c r="H55" s="183"/>
      <c r="I55" s="183"/>
      <c r="J55" s="183"/>
      <c r="K55" s="128"/>
      <c r="L55" s="129"/>
      <c r="M55" s="135"/>
      <c r="O55" s="140"/>
    </row>
    <row r="56" spans="2:15" ht="14.25">
      <c r="B56" s="181">
        <f t="shared" si="0"/>
        <v>38</v>
      </c>
      <c r="C56" s="182"/>
      <c r="D56" s="183"/>
      <c r="E56" s="183"/>
      <c r="F56" s="183"/>
      <c r="G56" s="183"/>
      <c r="H56" s="183"/>
      <c r="I56" s="183"/>
      <c r="J56" s="183"/>
      <c r="K56" s="128"/>
      <c r="L56" s="129"/>
      <c r="M56" s="135"/>
      <c r="O56" s="140"/>
    </row>
    <row r="57" spans="2:15" ht="14.25">
      <c r="B57" s="181">
        <f t="shared" si="0"/>
        <v>39</v>
      </c>
      <c r="C57" s="182"/>
      <c r="D57" s="183"/>
      <c r="E57" s="183"/>
      <c r="F57" s="183"/>
      <c r="G57" s="183"/>
      <c r="H57" s="183"/>
      <c r="I57" s="183"/>
      <c r="J57" s="183"/>
      <c r="K57" s="128"/>
      <c r="L57" s="129"/>
      <c r="M57" s="135"/>
      <c r="O57" s="140"/>
    </row>
    <row r="58" spans="2:15" ht="14.25">
      <c r="B58" s="181">
        <f t="shared" si="0"/>
        <v>40</v>
      </c>
      <c r="C58" s="182"/>
      <c r="D58" s="183"/>
      <c r="E58" s="183"/>
      <c r="F58" s="183"/>
      <c r="G58" s="183"/>
      <c r="H58" s="183"/>
      <c r="I58" s="183"/>
      <c r="J58" s="183"/>
      <c r="K58" s="128"/>
      <c r="L58" s="129"/>
      <c r="M58" s="135"/>
      <c r="O58" s="140"/>
    </row>
    <row r="59" spans="2:15" ht="14.25">
      <c r="B59" s="181">
        <f t="shared" si="0"/>
        <v>41</v>
      </c>
      <c r="C59" s="182"/>
      <c r="D59" s="183"/>
      <c r="E59" s="183"/>
      <c r="F59" s="183"/>
      <c r="G59" s="183"/>
      <c r="H59" s="183"/>
      <c r="I59" s="183"/>
      <c r="J59" s="183"/>
      <c r="K59" s="128"/>
      <c r="L59" s="129"/>
      <c r="M59" s="135"/>
      <c r="O59" s="140"/>
    </row>
    <row r="60" spans="2:15" ht="14.25">
      <c r="B60" s="181">
        <f t="shared" si="0"/>
        <v>42</v>
      </c>
      <c r="C60" s="182"/>
      <c r="D60" s="183"/>
      <c r="E60" s="183"/>
      <c r="F60" s="183"/>
      <c r="G60" s="183"/>
      <c r="H60" s="183"/>
      <c r="I60" s="183"/>
      <c r="J60" s="183"/>
      <c r="K60" s="128"/>
      <c r="L60" s="129"/>
      <c r="M60" s="135"/>
      <c r="O60" s="140"/>
    </row>
    <row r="61" spans="2:15" ht="14.25">
      <c r="B61" s="181">
        <f t="shared" si="0"/>
        <v>43</v>
      </c>
      <c r="C61" s="182"/>
      <c r="D61" s="183"/>
      <c r="E61" s="183"/>
      <c r="F61" s="183"/>
      <c r="G61" s="183"/>
      <c r="H61" s="183"/>
      <c r="I61" s="183"/>
      <c r="J61" s="183"/>
      <c r="K61" s="128"/>
      <c r="L61" s="129"/>
      <c r="M61" s="135"/>
      <c r="O61" s="140"/>
    </row>
    <row r="62" spans="2:15" ht="14.25">
      <c r="B62" s="181">
        <f t="shared" si="0"/>
        <v>44</v>
      </c>
      <c r="C62" s="182"/>
      <c r="D62" s="183"/>
      <c r="E62" s="183"/>
      <c r="F62" s="183"/>
      <c r="G62" s="183"/>
      <c r="H62" s="183"/>
      <c r="I62" s="183"/>
      <c r="J62" s="183"/>
      <c r="K62" s="128"/>
      <c r="L62" s="129"/>
      <c r="M62" s="135"/>
      <c r="O62" s="140"/>
    </row>
    <row r="63" spans="2:15" ht="14.25">
      <c r="B63" s="181">
        <f t="shared" si="0"/>
        <v>45</v>
      </c>
      <c r="C63" s="182"/>
      <c r="D63" s="183"/>
      <c r="E63" s="183"/>
      <c r="F63" s="183"/>
      <c r="G63" s="183"/>
      <c r="H63" s="183"/>
      <c r="I63" s="183"/>
      <c r="J63" s="183"/>
      <c r="K63" s="128"/>
      <c r="L63" s="129"/>
      <c r="M63" s="135"/>
      <c r="O63" s="140"/>
    </row>
    <row r="64" spans="2:15" ht="14.25">
      <c r="B64" s="181">
        <f t="shared" si="0"/>
        <v>46</v>
      </c>
      <c r="C64" s="182"/>
      <c r="D64" s="183"/>
      <c r="E64" s="183"/>
      <c r="F64" s="183"/>
      <c r="G64" s="183"/>
      <c r="H64" s="183"/>
      <c r="I64" s="183"/>
      <c r="J64" s="183"/>
      <c r="K64" s="128"/>
      <c r="L64" s="129"/>
      <c r="M64" s="135"/>
      <c r="O64" s="140"/>
    </row>
    <row r="65" spans="2:15" ht="14.25">
      <c r="B65" s="181">
        <f t="shared" si="0"/>
        <v>47</v>
      </c>
      <c r="C65" s="182"/>
      <c r="D65" s="183"/>
      <c r="E65" s="183"/>
      <c r="F65" s="183"/>
      <c r="G65" s="183"/>
      <c r="H65" s="183"/>
      <c r="I65" s="183"/>
      <c r="J65" s="183"/>
      <c r="K65" s="128"/>
      <c r="L65" s="129"/>
      <c r="M65" s="135"/>
      <c r="O65" s="140"/>
    </row>
    <row r="66" spans="2:15" ht="14.25">
      <c r="B66" s="181">
        <f t="shared" si="0"/>
        <v>48</v>
      </c>
      <c r="C66" s="182"/>
      <c r="D66" s="183"/>
      <c r="E66" s="183"/>
      <c r="F66" s="183"/>
      <c r="G66" s="183"/>
      <c r="H66" s="183"/>
      <c r="I66" s="183"/>
      <c r="J66" s="183"/>
      <c r="K66" s="128"/>
      <c r="L66" s="129"/>
      <c r="M66" s="135"/>
      <c r="O66" s="140"/>
    </row>
    <row r="67" spans="2:15" ht="14.25">
      <c r="B67" s="181">
        <f t="shared" si="0"/>
        <v>49</v>
      </c>
      <c r="C67" s="182"/>
      <c r="D67" s="183"/>
      <c r="E67" s="183"/>
      <c r="F67" s="183"/>
      <c r="G67" s="183"/>
      <c r="H67" s="183"/>
      <c r="I67" s="183"/>
      <c r="J67" s="183"/>
      <c r="K67" s="128"/>
      <c r="L67" s="129"/>
      <c r="M67" s="135"/>
      <c r="O67" s="140"/>
    </row>
    <row r="68" spans="2:15" ht="14.25">
      <c r="B68" s="181">
        <f t="shared" si="0"/>
        <v>50</v>
      </c>
      <c r="C68" s="182"/>
      <c r="D68" s="183"/>
      <c r="E68" s="183"/>
      <c r="F68" s="183"/>
      <c r="G68" s="183"/>
      <c r="H68" s="183"/>
      <c r="I68" s="183"/>
      <c r="J68" s="183"/>
      <c r="K68" s="128"/>
      <c r="L68" s="129"/>
      <c r="M68" s="135"/>
      <c r="O68" s="140"/>
    </row>
    <row r="69" spans="2:15" ht="14.25">
      <c r="B69" s="181">
        <f t="shared" si="0"/>
        <v>51</v>
      </c>
      <c r="C69" s="182"/>
      <c r="D69" s="183"/>
      <c r="E69" s="183"/>
      <c r="F69" s="183"/>
      <c r="G69" s="183"/>
      <c r="H69" s="183"/>
      <c r="I69" s="183"/>
      <c r="J69" s="183"/>
      <c r="K69" s="128"/>
      <c r="L69" s="129"/>
      <c r="M69" s="135"/>
      <c r="O69" s="140"/>
    </row>
    <row r="70" spans="2:15" ht="14.25">
      <c r="B70" s="181">
        <f t="shared" si="0"/>
        <v>52</v>
      </c>
      <c r="C70" s="182"/>
      <c r="D70" s="183"/>
      <c r="E70" s="183"/>
      <c r="F70" s="183"/>
      <c r="G70" s="183"/>
      <c r="H70" s="183"/>
      <c r="I70" s="183"/>
      <c r="J70" s="183"/>
      <c r="K70" s="128"/>
      <c r="L70" s="129"/>
      <c r="M70" s="135"/>
      <c r="O70" s="140"/>
    </row>
    <row r="71" spans="2:15" ht="14.25">
      <c r="B71" s="181">
        <f t="shared" si="0"/>
        <v>53</v>
      </c>
      <c r="C71" s="182"/>
      <c r="D71" s="183"/>
      <c r="E71" s="183"/>
      <c r="F71" s="183"/>
      <c r="G71" s="183"/>
      <c r="H71" s="183"/>
      <c r="I71" s="183"/>
      <c r="J71" s="183"/>
      <c r="K71" s="128"/>
      <c r="L71" s="129"/>
      <c r="M71" s="135"/>
      <c r="O71" s="140"/>
    </row>
    <row r="72" spans="2:15" ht="14.25">
      <c r="B72" s="181">
        <f t="shared" si="0"/>
        <v>54</v>
      </c>
      <c r="C72" s="182"/>
      <c r="D72" s="183"/>
      <c r="E72" s="183"/>
      <c r="F72" s="183"/>
      <c r="G72" s="183"/>
      <c r="H72" s="183"/>
      <c r="I72" s="183"/>
      <c r="J72" s="183"/>
      <c r="K72" s="128"/>
      <c r="L72" s="129"/>
      <c r="M72" s="135"/>
      <c r="O72" s="140"/>
    </row>
    <row r="73" spans="2:15" ht="14.25">
      <c r="B73" s="181">
        <f t="shared" si="0"/>
        <v>55</v>
      </c>
      <c r="C73" s="182"/>
      <c r="D73" s="183"/>
      <c r="E73" s="183"/>
      <c r="F73" s="183"/>
      <c r="G73" s="183"/>
      <c r="H73" s="183"/>
      <c r="I73" s="183"/>
      <c r="J73" s="183"/>
      <c r="K73" s="128"/>
      <c r="L73" s="129"/>
      <c r="M73" s="135"/>
      <c r="O73" s="140"/>
    </row>
    <row r="74" spans="2:15" ht="14.25">
      <c r="B74" s="181">
        <f t="shared" si="0"/>
        <v>56</v>
      </c>
      <c r="C74" s="182"/>
      <c r="D74" s="183"/>
      <c r="E74" s="183"/>
      <c r="F74" s="183"/>
      <c r="G74" s="183"/>
      <c r="H74" s="183"/>
      <c r="I74" s="183"/>
      <c r="J74" s="183"/>
      <c r="K74" s="128"/>
      <c r="L74" s="129"/>
      <c r="M74" s="135"/>
      <c r="O74" s="140"/>
    </row>
    <row r="75" spans="2:15" ht="14.25">
      <c r="B75" s="181">
        <f t="shared" si="0"/>
        <v>57</v>
      </c>
      <c r="C75" s="182"/>
      <c r="D75" s="183"/>
      <c r="E75" s="183"/>
      <c r="F75" s="183"/>
      <c r="G75" s="183"/>
      <c r="H75" s="183"/>
      <c r="I75" s="183"/>
      <c r="J75" s="183"/>
      <c r="K75" s="128"/>
      <c r="L75" s="129"/>
      <c r="M75" s="135"/>
      <c r="O75" s="140"/>
    </row>
    <row r="76" spans="2:15" ht="14.25">
      <c r="B76" s="181">
        <f t="shared" si="0"/>
        <v>58</v>
      </c>
      <c r="C76" s="182"/>
      <c r="D76" s="183"/>
      <c r="E76" s="183"/>
      <c r="F76" s="183"/>
      <c r="G76" s="183"/>
      <c r="H76" s="183"/>
      <c r="I76" s="183"/>
      <c r="J76" s="183"/>
      <c r="K76" s="128"/>
      <c r="L76" s="129"/>
      <c r="M76" s="135"/>
      <c r="O76" s="140"/>
    </row>
    <row r="77" spans="2:15" ht="15" thickBot="1">
      <c r="B77" s="184">
        <f t="shared" si="0"/>
        <v>59</v>
      </c>
      <c r="C77" s="185"/>
      <c r="D77" s="186"/>
      <c r="E77" s="186"/>
      <c r="F77" s="186"/>
      <c r="G77" s="186"/>
      <c r="H77" s="186"/>
      <c r="I77" s="186"/>
      <c r="J77" s="186"/>
      <c r="K77" s="136"/>
      <c r="L77" s="137"/>
      <c r="M77" s="138"/>
      <c r="O77" s="141"/>
    </row>
    <row r="78" ht="13.5"/>
    <row r="79" ht="13.5" hidden="1"/>
    <row r="80" ht="13.5" hidden="1"/>
  </sheetData>
  <sheetProtection password="CF7A" sheet="1" objects="1" scenarios="1"/>
  <mergeCells count="192">
    <mergeCell ref="B62:C62"/>
    <mergeCell ref="D62:F62"/>
    <mergeCell ref="G62:J62"/>
    <mergeCell ref="B5:I7"/>
    <mergeCell ref="B61:C61"/>
    <mergeCell ref="D61:F61"/>
    <mergeCell ref="G61:J61"/>
    <mergeCell ref="D19:F19"/>
    <mergeCell ref="D20:F20"/>
    <mergeCell ref="B19:C19"/>
    <mergeCell ref="L13:M13"/>
    <mergeCell ref="K15:L15"/>
    <mergeCell ref="H14:H15"/>
    <mergeCell ref="B60:C60"/>
    <mergeCell ref="D60:F60"/>
    <mergeCell ref="G60:J60"/>
    <mergeCell ref="D17:F17"/>
    <mergeCell ref="B59:C59"/>
    <mergeCell ref="D59:F59"/>
    <mergeCell ref="G59:J59"/>
    <mergeCell ref="B20:C20"/>
    <mergeCell ref="D21:F21"/>
    <mergeCell ref="D22:F22"/>
    <mergeCell ref="D23:F23"/>
    <mergeCell ref="B21:C21"/>
    <mergeCell ref="B22:C22"/>
    <mergeCell ref="B23:C23"/>
    <mergeCell ref="D24:F24"/>
    <mergeCell ref="D25:F25"/>
    <mergeCell ref="D26:F26"/>
    <mergeCell ref="D27:F27"/>
    <mergeCell ref="D28:F28"/>
    <mergeCell ref="D29:F29"/>
    <mergeCell ref="D30:F30"/>
    <mergeCell ref="O16:O18"/>
    <mergeCell ref="G17:J17"/>
    <mergeCell ref="G19:J19"/>
    <mergeCell ref="G20:J20"/>
    <mergeCell ref="G21:J21"/>
    <mergeCell ref="G22:J22"/>
    <mergeCell ref="G23:J23"/>
    <mergeCell ref="D31:F31"/>
    <mergeCell ref="D32:F32"/>
    <mergeCell ref="D33:F33"/>
    <mergeCell ref="D34:F34"/>
    <mergeCell ref="D39:F39"/>
    <mergeCell ref="D40:F40"/>
    <mergeCell ref="D35:F35"/>
    <mergeCell ref="D37:F37"/>
    <mergeCell ref="B58:C58"/>
    <mergeCell ref="D58:F58"/>
    <mergeCell ref="G58:J58"/>
    <mergeCell ref="D46:F46"/>
    <mergeCell ref="D47:F47"/>
    <mergeCell ref="D48:F48"/>
    <mergeCell ref="D49:F49"/>
    <mergeCell ref="B57:C57"/>
    <mergeCell ref="D57:F57"/>
    <mergeCell ref="G57:J57"/>
    <mergeCell ref="D50:F50"/>
    <mergeCell ref="G33:J33"/>
    <mergeCell ref="G34:J34"/>
    <mergeCell ref="G30:J30"/>
    <mergeCell ref="G47:J47"/>
    <mergeCell ref="G48:J48"/>
    <mergeCell ref="G49:J49"/>
    <mergeCell ref="G43:J43"/>
    <mergeCell ref="G44:J44"/>
    <mergeCell ref="G45:J45"/>
    <mergeCell ref="B56:C56"/>
    <mergeCell ref="D56:F56"/>
    <mergeCell ref="G56:J56"/>
    <mergeCell ref="G35:J35"/>
    <mergeCell ref="G37:J37"/>
    <mergeCell ref="D42:F42"/>
    <mergeCell ref="D43:F43"/>
    <mergeCell ref="D44:F44"/>
    <mergeCell ref="D45:F45"/>
    <mergeCell ref="D38:F38"/>
    <mergeCell ref="B54:C54"/>
    <mergeCell ref="D54:F54"/>
    <mergeCell ref="G54:J54"/>
    <mergeCell ref="B55:C55"/>
    <mergeCell ref="D55:F55"/>
    <mergeCell ref="G55:J55"/>
    <mergeCell ref="B52:C52"/>
    <mergeCell ref="D52:F52"/>
    <mergeCell ref="G52:J52"/>
    <mergeCell ref="B53:C53"/>
    <mergeCell ref="D53:F53"/>
    <mergeCell ref="G53:J53"/>
    <mergeCell ref="B17:C17"/>
    <mergeCell ref="G50:J50"/>
    <mergeCell ref="B51:C51"/>
    <mergeCell ref="D51:F51"/>
    <mergeCell ref="G51:J51"/>
    <mergeCell ref="G38:J38"/>
    <mergeCell ref="G39:J39"/>
    <mergeCell ref="G40:J40"/>
    <mergeCell ref="G31:J31"/>
    <mergeCell ref="G32:J32"/>
    <mergeCell ref="B24:C24"/>
    <mergeCell ref="B25:C25"/>
    <mergeCell ref="B26:C26"/>
    <mergeCell ref="B27:C27"/>
    <mergeCell ref="B32:C32"/>
    <mergeCell ref="B33:C33"/>
    <mergeCell ref="B34:C34"/>
    <mergeCell ref="B29:C29"/>
    <mergeCell ref="B30:C30"/>
    <mergeCell ref="B31:C31"/>
    <mergeCell ref="B42:C42"/>
    <mergeCell ref="B43:C43"/>
    <mergeCell ref="B44:C44"/>
    <mergeCell ref="B45:C45"/>
    <mergeCell ref="C14:D15"/>
    <mergeCell ref="C13:D13"/>
    <mergeCell ref="B41:C41"/>
    <mergeCell ref="D41:F41"/>
    <mergeCell ref="B38:C38"/>
    <mergeCell ref="B39:C39"/>
    <mergeCell ref="B40:C40"/>
    <mergeCell ref="B35:C35"/>
    <mergeCell ref="B37:C37"/>
    <mergeCell ref="B28:C28"/>
    <mergeCell ref="C11:D11"/>
    <mergeCell ref="B9:E9"/>
    <mergeCell ref="G9:I9"/>
    <mergeCell ref="B2:I2"/>
    <mergeCell ref="B4:I4"/>
    <mergeCell ref="G24:J24"/>
    <mergeCell ref="G25:J25"/>
    <mergeCell ref="B63:C63"/>
    <mergeCell ref="D63:F63"/>
    <mergeCell ref="G63:J63"/>
    <mergeCell ref="G26:J26"/>
    <mergeCell ref="G27:J27"/>
    <mergeCell ref="G28:J28"/>
    <mergeCell ref="G29:J29"/>
    <mergeCell ref="B50:C50"/>
    <mergeCell ref="G41:J41"/>
    <mergeCell ref="G42:J42"/>
    <mergeCell ref="B64:C64"/>
    <mergeCell ref="D64:F64"/>
    <mergeCell ref="G64:J64"/>
    <mergeCell ref="G46:J46"/>
    <mergeCell ref="B46:C46"/>
    <mergeCell ref="B47:C47"/>
    <mergeCell ref="B48:C48"/>
    <mergeCell ref="B49:C49"/>
    <mergeCell ref="B65:C65"/>
    <mergeCell ref="D65:F65"/>
    <mergeCell ref="G65:J65"/>
    <mergeCell ref="B66:C66"/>
    <mergeCell ref="D66:F66"/>
    <mergeCell ref="G66:J66"/>
    <mergeCell ref="B67:C67"/>
    <mergeCell ref="D67:F67"/>
    <mergeCell ref="G67:J67"/>
    <mergeCell ref="B68:C68"/>
    <mergeCell ref="D68:F68"/>
    <mergeCell ref="G68:J68"/>
    <mergeCell ref="B69:C69"/>
    <mergeCell ref="D69:F69"/>
    <mergeCell ref="G69:J69"/>
    <mergeCell ref="B70:C70"/>
    <mergeCell ref="D70:F70"/>
    <mergeCell ref="G70:J70"/>
    <mergeCell ref="B71:C71"/>
    <mergeCell ref="D71:F71"/>
    <mergeCell ref="G71:J71"/>
    <mergeCell ref="B72:C72"/>
    <mergeCell ref="D72:F72"/>
    <mergeCell ref="G72:J72"/>
    <mergeCell ref="B77:C77"/>
    <mergeCell ref="D77:F77"/>
    <mergeCell ref="G77:J77"/>
    <mergeCell ref="B73:C73"/>
    <mergeCell ref="D73:F73"/>
    <mergeCell ref="G73:J73"/>
    <mergeCell ref="D74:F74"/>
    <mergeCell ref="G74:J74"/>
    <mergeCell ref="B36:C36"/>
    <mergeCell ref="D36:F36"/>
    <mergeCell ref="G36:J36"/>
    <mergeCell ref="B76:C76"/>
    <mergeCell ref="D76:F76"/>
    <mergeCell ref="G76:J76"/>
    <mergeCell ref="B74:C74"/>
    <mergeCell ref="B75:C75"/>
    <mergeCell ref="D75:F75"/>
    <mergeCell ref="G75:J75"/>
  </mergeCells>
  <conditionalFormatting sqref="M13">
    <cfRule type="cellIs" priority="1" dxfId="0" operator="equal" stopIfTrue="1">
      <formula>"parcela"</formula>
    </cfRule>
  </conditionalFormatting>
  <conditionalFormatting sqref="K19:K77">
    <cfRule type="cellIs" priority="2" dxfId="1" operator="equal" stopIfTrue="1">
      <formula>"desembolsos"</formula>
    </cfRule>
  </conditionalFormatting>
  <dataValidations count="3">
    <dataValidation type="list" allowBlank="1" showInputMessage="1" showErrorMessage="1" sqref="K19:K77">
      <formula1>S$19:S$25</formula1>
    </dataValidation>
    <dataValidation type="list" allowBlank="1" showInputMessage="1" showErrorMessage="1" sqref="L19:L77">
      <formula1>"Período,Atrasado,Antecipado"</formula1>
    </dataValidation>
    <dataValidation type="list" allowBlank="1" showInputMessage="1" showErrorMessage="1" sqref="G19:J77">
      <formula1>$Q$19:$Q$31</formula1>
    </dataValidation>
  </dataValidations>
  <printOptions horizontalCentered="1"/>
  <pageMargins left="0.1968503937007874" right="0.1968503937007874" top="0.1968503937007874" bottom="0.35433070866141736" header="0.5118110236220472" footer="0.1968503937007874"/>
  <pageSetup orientation="landscape" paperSize="9" r:id="rId1"/>
  <headerFooter alignWithMargins="0">
    <oddFooter>&amp;L&amp;8&amp;F/&amp;A&amp;C&amp;8Caixa do dia:&amp;D&amp;R&amp;8Página: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S77"/>
  <sheetViews>
    <sheetView showGridLines="0" showRowColHeaders="0" zoomScale="95" zoomScaleNormal="95" workbookViewId="0" topLeftCell="A1">
      <selection activeCell="K12" sqref="K12"/>
    </sheetView>
  </sheetViews>
  <sheetFormatPr defaultColWidth="9.140625" defaultRowHeight="13.5" zeroHeight="1"/>
  <cols>
    <col min="1" max="2" width="1.7109375" style="3" customWidth="1"/>
    <col min="3" max="3" width="2.00390625" style="3" customWidth="1"/>
    <col min="4" max="4" width="39.7109375" style="3" customWidth="1"/>
    <col min="5" max="7" width="1.7109375" style="3" customWidth="1"/>
    <col min="8" max="8" width="28.8515625" style="3" customWidth="1"/>
    <col min="9" max="10" width="1.7109375" style="3" customWidth="1"/>
    <col min="11" max="11" width="26.57421875" style="9" customWidth="1"/>
    <col min="12" max="12" width="12.28125" style="3" customWidth="1"/>
    <col min="13" max="13" width="20.28125" style="3" customWidth="1"/>
    <col min="14" max="14" width="1.7109375" style="3" customWidth="1"/>
    <col min="15" max="15" width="18.57421875" style="3" customWidth="1"/>
    <col min="16" max="16" width="1.7109375" style="3" customWidth="1"/>
    <col min="17" max="17" width="18.57421875" style="3" hidden="1" customWidth="1"/>
    <col min="18" max="16384" width="9.140625" style="3" hidden="1" customWidth="1"/>
  </cols>
  <sheetData>
    <row r="1" ht="14.25" thickBot="1"/>
    <row r="2" spans="2:13" ht="26.25" customHeight="1" thickBot="1">
      <c r="B2" s="191" t="s">
        <v>26</v>
      </c>
      <c r="C2" s="191"/>
      <c r="D2" s="191"/>
      <c r="E2" s="191"/>
      <c r="F2" s="191"/>
      <c r="G2" s="191"/>
      <c r="H2" s="191"/>
      <c r="I2" s="191"/>
      <c r="J2" s="37"/>
      <c r="K2" s="2" t="s">
        <v>11</v>
      </c>
      <c r="L2" s="34" t="s">
        <v>6</v>
      </c>
      <c r="M2" s="124">
        <v>299.99</v>
      </c>
    </row>
    <row r="3" spans="2:13" ht="4.5" customHeight="1" thickBot="1">
      <c r="B3" s="36"/>
      <c r="C3" s="36"/>
      <c r="D3" s="36"/>
      <c r="E3" s="36"/>
      <c r="F3" s="36"/>
      <c r="G3" s="36"/>
      <c r="H3" s="36"/>
      <c r="I3" s="36"/>
      <c r="J3" s="37"/>
      <c r="K3" s="12"/>
      <c r="L3" s="12"/>
      <c r="M3" s="12"/>
    </row>
    <row r="4" spans="1:13" s="4" customFormat="1" ht="27.75" thickBot="1">
      <c r="A4" s="11"/>
      <c r="B4" s="192">
        <f ca="1">TODAY()</f>
        <v>39892</v>
      </c>
      <c r="C4" s="192"/>
      <c r="D4" s="192"/>
      <c r="E4" s="192"/>
      <c r="F4" s="192"/>
      <c r="G4" s="192"/>
      <c r="H4" s="192"/>
      <c r="I4" s="192"/>
      <c r="J4" s="37"/>
      <c r="K4" s="13" t="s">
        <v>4</v>
      </c>
      <c r="L4" s="22" t="s">
        <v>10</v>
      </c>
      <c r="M4" s="35" t="s">
        <v>21</v>
      </c>
    </row>
    <row r="5" spans="1:13" ht="13.5" customHeight="1">
      <c r="A5" s="5"/>
      <c r="B5" s="212" t="s">
        <v>51</v>
      </c>
      <c r="C5" s="213"/>
      <c r="D5" s="213"/>
      <c r="E5" s="213"/>
      <c r="F5" s="213"/>
      <c r="G5" s="213"/>
      <c r="H5" s="213"/>
      <c r="I5" s="214"/>
      <c r="J5" s="36"/>
      <c r="K5" s="14" t="s">
        <v>0</v>
      </c>
      <c r="L5" s="18" t="s">
        <v>5</v>
      </c>
      <c r="M5" s="60">
        <f>SUMIF($K$19:$K$77,K5,$M$19:$M$77)</f>
        <v>400</v>
      </c>
    </row>
    <row r="6" spans="1:13" ht="13.5" customHeight="1" thickBot="1">
      <c r="A6" s="5"/>
      <c r="B6" s="215"/>
      <c r="C6" s="216"/>
      <c r="D6" s="216"/>
      <c r="E6" s="216"/>
      <c r="F6" s="216"/>
      <c r="G6" s="216"/>
      <c r="H6" s="216"/>
      <c r="I6" s="217"/>
      <c r="J6" s="36"/>
      <c r="K6" s="14" t="s">
        <v>60</v>
      </c>
      <c r="L6" s="18" t="s">
        <v>5</v>
      </c>
      <c r="M6" s="62">
        <f>SUMIF($K$19:$K$77,K6,$M$19:$M$77)*-1</f>
        <v>-200</v>
      </c>
    </row>
    <row r="7" spans="1:13" ht="13.5" customHeight="1" thickBot="1" thickTop="1">
      <c r="A7" s="5"/>
      <c r="B7" s="218"/>
      <c r="C7" s="219"/>
      <c r="D7" s="219"/>
      <c r="E7" s="219"/>
      <c r="F7" s="219"/>
      <c r="G7" s="219"/>
      <c r="H7" s="219"/>
      <c r="I7" s="220"/>
      <c r="J7" s="36"/>
      <c r="K7" s="78" t="s">
        <v>62</v>
      </c>
      <c r="L7" s="18"/>
      <c r="M7" s="79">
        <f>SUM(M5:M6)</f>
        <v>200</v>
      </c>
    </row>
    <row r="8" spans="1:13" ht="14.25" customHeight="1">
      <c r="A8" s="7"/>
      <c r="J8" s="36"/>
      <c r="K8" s="15" t="s">
        <v>1</v>
      </c>
      <c r="L8" s="19" t="s">
        <v>5</v>
      </c>
      <c r="M8" s="61">
        <f>SUMIF($K$19:$K$77,K8,$M$19:$M$77)</f>
        <v>350</v>
      </c>
    </row>
    <row r="9" spans="1:13" ht="14.25" customHeight="1" thickBot="1">
      <c r="A9" s="7"/>
      <c r="B9" s="189" t="s">
        <v>25</v>
      </c>
      <c r="C9" s="189"/>
      <c r="D9" s="189"/>
      <c r="E9" s="189"/>
      <c r="F9" s="36"/>
      <c r="G9" s="190" t="s">
        <v>24</v>
      </c>
      <c r="H9" s="190"/>
      <c r="I9" s="190"/>
      <c r="J9" s="36"/>
      <c r="K9" s="16" t="s">
        <v>9</v>
      </c>
      <c r="L9" s="19">
        <v>2</v>
      </c>
      <c r="M9" s="61">
        <f>SUMIF($K$19:$K$77,K9,$M$19:$M$77)</f>
        <v>250</v>
      </c>
    </row>
    <row r="10" spans="1:13" ht="14.25" customHeight="1">
      <c r="A10" s="8"/>
      <c r="B10" s="25"/>
      <c r="C10" s="49"/>
      <c r="D10" s="38"/>
      <c r="E10" s="26"/>
      <c r="F10" s="36"/>
      <c r="G10" s="46"/>
      <c r="H10" s="41"/>
      <c r="I10" s="42"/>
      <c r="J10" s="36"/>
      <c r="K10" s="16" t="s">
        <v>3</v>
      </c>
      <c r="L10" s="20">
        <v>1</v>
      </c>
      <c r="M10" s="61">
        <f>SUMIF($K$19:$K$77,K10,$M$19:$M$77)</f>
        <v>1050</v>
      </c>
    </row>
    <row r="11" spans="2:13" ht="14.25" customHeight="1">
      <c r="B11" s="27"/>
      <c r="C11" s="188"/>
      <c r="D11" s="188"/>
      <c r="E11" s="28"/>
      <c r="F11" s="36"/>
      <c r="G11" s="47"/>
      <c r="H11" s="123"/>
      <c r="I11" s="44"/>
      <c r="J11" s="36"/>
      <c r="K11" s="17" t="s">
        <v>7</v>
      </c>
      <c r="L11" s="19">
        <v>3</v>
      </c>
      <c r="M11" s="61">
        <f>SUMIF($K$19:$K$77,K11,$M$19:$M$77)</f>
        <v>900</v>
      </c>
    </row>
    <row r="12" spans="2:13" ht="15" customHeight="1" thickBot="1">
      <c r="B12" s="27"/>
      <c r="C12" s="50" t="s">
        <v>22</v>
      </c>
      <c r="D12" s="39"/>
      <c r="E12" s="28"/>
      <c r="F12" s="36"/>
      <c r="G12" s="47"/>
      <c r="H12" s="40" t="s">
        <v>22</v>
      </c>
      <c r="I12" s="43"/>
      <c r="J12" s="36"/>
      <c r="K12" s="31" t="s">
        <v>8</v>
      </c>
      <c r="L12" s="32">
        <v>4</v>
      </c>
      <c r="M12" s="62">
        <f>SUMIF($K$19:$K$77,K12,$M$19:$M$77)</f>
        <v>800</v>
      </c>
    </row>
    <row r="13" spans="2:13" ht="15.75" customHeight="1" thickBot="1" thickTop="1">
      <c r="B13" s="27"/>
      <c r="C13" s="195"/>
      <c r="D13" s="195"/>
      <c r="E13" s="28"/>
      <c r="F13" s="36"/>
      <c r="G13" s="47"/>
      <c r="H13" s="123"/>
      <c r="I13" s="44"/>
      <c r="J13" s="36"/>
      <c r="K13" s="33" t="s">
        <v>2</v>
      </c>
      <c r="L13" s="206">
        <f>SUM(M7:M12)</f>
        <v>3550</v>
      </c>
      <c r="M13" s="207"/>
    </row>
    <row r="14" spans="2:11" ht="4.5" customHeight="1" thickBot="1">
      <c r="B14" s="29"/>
      <c r="C14" s="193" t="s">
        <v>17</v>
      </c>
      <c r="D14" s="193"/>
      <c r="E14" s="30"/>
      <c r="F14" s="36"/>
      <c r="G14" s="47"/>
      <c r="H14" s="210" t="s">
        <v>17</v>
      </c>
      <c r="I14" s="43"/>
      <c r="J14" s="36"/>
      <c r="K14" s="10"/>
    </row>
    <row r="15" spans="2:13" ht="14.25" customHeight="1" thickBot="1">
      <c r="B15" s="23"/>
      <c r="C15" s="194"/>
      <c r="D15" s="194"/>
      <c r="E15" s="24"/>
      <c r="F15" s="36"/>
      <c r="G15" s="48"/>
      <c r="H15" s="211"/>
      <c r="I15" s="45"/>
      <c r="J15" s="36"/>
      <c r="K15" s="208" t="s">
        <v>12</v>
      </c>
      <c r="L15" s="209"/>
      <c r="M15" s="77">
        <f>COUNT(M19:M77)</f>
        <v>12</v>
      </c>
    </row>
    <row r="16" ht="4.5" customHeight="1">
      <c r="O16" s="202" t="s">
        <v>86</v>
      </c>
    </row>
    <row r="17" spans="2:19" ht="13.5">
      <c r="B17" s="200" t="s">
        <v>16</v>
      </c>
      <c r="C17" s="200"/>
      <c r="D17" s="205" t="s">
        <v>13</v>
      </c>
      <c r="E17" s="205"/>
      <c r="F17" s="205"/>
      <c r="G17" s="205" t="s">
        <v>15</v>
      </c>
      <c r="H17" s="205"/>
      <c r="I17" s="205"/>
      <c r="J17" s="205"/>
      <c r="K17" s="6" t="s">
        <v>4</v>
      </c>
      <c r="L17" s="56" t="s">
        <v>20</v>
      </c>
      <c r="M17" s="6" t="s">
        <v>14</v>
      </c>
      <c r="N17" s="21"/>
      <c r="O17" s="203"/>
      <c r="P17" s="21"/>
      <c r="Q17" s="55" t="s">
        <v>15</v>
      </c>
      <c r="S17" s="91" t="s">
        <v>4</v>
      </c>
    </row>
    <row r="18" spans="2:19" ht="4.5" customHeight="1" thickBot="1">
      <c r="B18" s="57"/>
      <c r="C18" s="57"/>
      <c r="D18" s="58"/>
      <c r="E18" s="58"/>
      <c r="F18" s="58"/>
      <c r="G18" s="58"/>
      <c r="H18" s="58"/>
      <c r="I18" s="58"/>
      <c r="J18" s="58"/>
      <c r="K18" s="58"/>
      <c r="L18" s="59"/>
      <c r="M18" s="58"/>
      <c r="N18" s="21"/>
      <c r="O18" s="204"/>
      <c r="P18" s="21"/>
      <c r="Q18" s="55"/>
      <c r="S18" s="91"/>
    </row>
    <row r="19" spans="2:19" ht="14.25">
      <c r="B19" s="196">
        <v>1</v>
      </c>
      <c r="C19" s="197"/>
      <c r="D19" s="187" t="s">
        <v>33</v>
      </c>
      <c r="E19" s="187"/>
      <c r="F19" s="187"/>
      <c r="G19" s="187" t="s">
        <v>19</v>
      </c>
      <c r="H19" s="187"/>
      <c r="I19" s="187"/>
      <c r="J19" s="187"/>
      <c r="K19" s="125" t="s">
        <v>3</v>
      </c>
      <c r="L19" s="126" t="s">
        <v>32</v>
      </c>
      <c r="M19" s="127">
        <v>350</v>
      </c>
      <c r="O19" s="139"/>
      <c r="Q19" s="3" t="str">
        <f>Tabela!B12</f>
        <v>Venda</v>
      </c>
      <c r="S19" s="3" t="str">
        <f>K5</f>
        <v>Dinheiro</v>
      </c>
    </row>
    <row r="20" spans="2:19" ht="14.25">
      <c r="B20" s="181">
        <f>+B19+1</f>
        <v>2</v>
      </c>
      <c r="C20" s="182"/>
      <c r="D20" s="183" t="s">
        <v>34</v>
      </c>
      <c r="E20" s="183"/>
      <c r="F20" s="183"/>
      <c r="G20" s="183" t="s">
        <v>18</v>
      </c>
      <c r="H20" s="183"/>
      <c r="I20" s="183"/>
      <c r="J20" s="183"/>
      <c r="K20" s="128" t="s">
        <v>1</v>
      </c>
      <c r="L20" s="129" t="s">
        <v>44</v>
      </c>
      <c r="M20" s="130">
        <v>350</v>
      </c>
      <c r="O20" s="140"/>
      <c r="Q20" s="3" t="str">
        <f>Tabela!B13</f>
        <v>Mensalidade</v>
      </c>
      <c r="S20" s="3" t="str">
        <f>K6</f>
        <v>Desembolsos</v>
      </c>
    </row>
    <row r="21" spans="2:19" ht="14.25">
      <c r="B21" s="181">
        <f aca="true" t="shared" si="0" ref="B21:B77">+B20+1</f>
        <v>3</v>
      </c>
      <c r="C21" s="182"/>
      <c r="D21" s="187" t="s">
        <v>35</v>
      </c>
      <c r="E21" s="187"/>
      <c r="F21" s="187"/>
      <c r="G21" s="183" t="s">
        <v>27</v>
      </c>
      <c r="H21" s="183"/>
      <c r="I21" s="183"/>
      <c r="J21" s="183"/>
      <c r="K21" s="128" t="s">
        <v>7</v>
      </c>
      <c r="L21" s="129" t="s">
        <v>45</v>
      </c>
      <c r="M21" s="130">
        <v>500</v>
      </c>
      <c r="O21" s="140"/>
      <c r="Q21" s="3" t="str">
        <f>Tabela!B14</f>
        <v>Anuidade</v>
      </c>
      <c r="S21" s="3" t="str">
        <f>K8</f>
        <v>Cheques Pré Datados</v>
      </c>
    </row>
    <row r="22" spans="2:19" ht="14.25">
      <c r="B22" s="181">
        <f t="shared" si="0"/>
        <v>4</v>
      </c>
      <c r="C22" s="182"/>
      <c r="D22" s="183" t="s">
        <v>36</v>
      </c>
      <c r="E22" s="183"/>
      <c r="F22" s="183"/>
      <c r="G22" s="183" t="s">
        <v>28</v>
      </c>
      <c r="H22" s="183"/>
      <c r="I22" s="183"/>
      <c r="J22" s="183"/>
      <c r="K22" s="128" t="s">
        <v>0</v>
      </c>
      <c r="L22" s="129" t="s">
        <v>45</v>
      </c>
      <c r="M22" s="130">
        <v>200</v>
      </c>
      <c r="O22" s="140"/>
      <c r="Q22" s="3" t="str">
        <f>Tabela!B15</f>
        <v>Consulta</v>
      </c>
      <c r="S22" s="3" t="str">
        <f>K9</f>
        <v>Cheques Inferiores </v>
      </c>
    </row>
    <row r="23" spans="2:19" ht="14.25">
      <c r="B23" s="181">
        <f t="shared" si="0"/>
        <v>5</v>
      </c>
      <c r="C23" s="182"/>
      <c r="D23" s="187" t="s">
        <v>37</v>
      </c>
      <c r="E23" s="187"/>
      <c r="F23" s="187"/>
      <c r="G23" s="183" t="s">
        <v>29</v>
      </c>
      <c r="H23" s="183"/>
      <c r="I23" s="183"/>
      <c r="J23" s="183"/>
      <c r="K23" s="128" t="s">
        <v>8</v>
      </c>
      <c r="L23" s="129" t="s">
        <v>45</v>
      </c>
      <c r="M23" s="130">
        <v>400</v>
      </c>
      <c r="O23" s="140"/>
      <c r="Q23" s="3" t="str">
        <f>Tabela!B16</f>
        <v>Assistência Técnica</v>
      </c>
      <c r="S23" s="3" t="str">
        <f>K10</f>
        <v>Cheques Superiores</v>
      </c>
    </row>
    <row r="24" spans="2:19" ht="14.25">
      <c r="B24" s="181">
        <f t="shared" si="0"/>
        <v>6</v>
      </c>
      <c r="C24" s="182"/>
      <c r="D24" s="183" t="s">
        <v>38</v>
      </c>
      <c r="E24" s="183"/>
      <c r="F24" s="183"/>
      <c r="G24" s="183" t="s">
        <v>18</v>
      </c>
      <c r="H24" s="183"/>
      <c r="I24" s="183"/>
      <c r="J24" s="183"/>
      <c r="K24" s="128" t="s">
        <v>3</v>
      </c>
      <c r="L24" s="129" t="s">
        <v>45</v>
      </c>
      <c r="M24" s="130">
        <v>350</v>
      </c>
      <c r="O24" s="140"/>
      <c r="Q24" s="3" t="str">
        <f>Tabela!B17</f>
        <v>Pagamentos</v>
      </c>
      <c r="S24" s="3" t="str">
        <f>K11</f>
        <v>Cheques outras Capitais</v>
      </c>
    </row>
    <row r="25" spans="2:19" ht="14.25">
      <c r="B25" s="181">
        <f t="shared" si="0"/>
        <v>7</v>
      </c>
      <c r="C25" s="182"/>
      <c r="D25" s="187" t="s">
        <v>39</v>
      </c>
      <c r="E25" s="187"/>
      <c r="F25" s="187"/>
      <c r="G25" s="183" t="s">
        <v>19</v>
      </c>
      <c r="H25" s="183"/>
      <c r="I25" s="183"/>
      <c r="J25" s="183"/>
      <c r="K25" s="128" t="s">
        <v>9</v>
      </c>
      <c r="L25" s="129" t="s">
        <v>45</v>
      </c>
      <c r="M25" s="130">
        <v>250</v>
      </c>
      <c r="O25" s="140"/>
      <c r="Q25" s="3" t="str">
        <f>Tabela!B18</f>
        <v>Adiantamento</v>
      </c>
      <c r="S25" s="3" t="str">
        <f>K12</f>
        <v>Cheques Praças/Interior</v>
      </c>
    </row>
    <row r="26" spans="2:17" ht="14.25">
      <c r="B26" s="181">
        <f t="shared" si="0"/>
        <v>8</v>
      </c>
      <c r="C26" s="182"/>
      <c r="D26" s="183" t="s">
        <v>40</v>
      </c>
      <c r="E26" s="183"/>
      <c r="F26" s="183"/>
      <c r="G26" s="183" t="s">
        <v>27</v>
      </c>
      <c r="H26" s="183"/>
      <c r="I26" s="183"/>
      <c r="J26" s="183"/>
      <c r="K26" s="128" t="s">
        <v>0</v>
      </c>
      <c r="L26" s="129" t="s">
        <v>45</v>
      </c>
      <c r="M26" s="130">
        <v>200</v>
      </c>
      <c r="O26" s="140"/>
      <c r="Q26" s="3">
        <f>Tabela!B19</f>
        <v>0</v>
      </c>
    </row>
    <row r="27" spans="2:17" ht="14.25">
      <c r="B27" s="181">
        <f t="shared" si="0"/>
        <v>9</v>
      </c>
      <c r="C27" s="182"/>
      <c r="D27" s="187" t="s">
        <v>41</v>
      </c>
      <c r="E27" s="187"/>
      <c r="F27" s="187"/>
      <c r="G27" s="183" t="s">
        <v>28</v>
      </c>
      <c r="H27" s="183"/>
      <c r="I27" s="183"/>
      <c r="J27" s="183"/>
      <c r="K27" s="128" t="s">
        <v>7</v>
      </c>
      <c r="L27" s="129" t="s">
        <v>45</v>
      </c>
      <c r="M27" s="130">
        <v>400</v>
      </c>
      <c r="O27" s="140"/>
      <c r="Q27" s="3">
        <f>Tabela!B20</f>
        <v>0</v>
      </c>
    </row>
    <row r="28" spans="2:17" ht="14.25">
      <c r="B28" s="181">
        <f t="shared" si="0"/>
        <v>10</v>
      </c>
      <c r="C28" s="182"/>
      <c r="D28" s="183" t="s">
        <v>42</v>
      </c>
      <c r="E28" s="183"/>
      <c r="F28" s="183"/>
      <c r="G28" s="183" t="s">
        <v>29</v>
      </c>
      <c r="H28" s="183"/>
      <c r="I28" s="183"/>
      <c r="J28" s="183"/>
      <c r="K28" s="128" t="s">
        <v>8</v>
      </c>
      <c r="L28" s="129" t="s">
        <v>45</v>
      </c>
      <c r="M28" s="130">
        <v>400</v>
      </c>
      <c r="O28" s="140"/>
      <c r="Q28" s="3">
        <f>Tabela!B21</f>
        <v>0</v>
      </c>
    </row>
    <row r="29" spans="2:17" ht="14.25">
      <c r="B29" s="181">
        <f t="shared" si="0"/>
        <v>11</v>
      </c>
      <c r="C29" s="182"/>
      <c r="D29" s="187" t="s">
        <v>43</v>
      </c>
      <c r="E29" s="187"/>
      <c r="F29" s="187"/>
      <c r="G29" s="183" t="s">
        <v>27</v>
      </c>
      <c r="H29" s="183"/>
      <c r="I29" s="183"/>
      <c r="J29" s="183"/>
      <c r="K29" s="128" t="s">
        <v>3</v>
      </c>
      <c r="L29" s="129" t="s">
        <v>32</v>
      </c>
      <c r="M29" s="130">
        <v>350</v>
      </c>
      <c r="O29" s="140"/>
      <c r="Q29" s="3">
        <f>Tabela!B22</f>
        <v>0</v>
      </c>
    </row>
    <row r="30" spans="2:17" ht="14.25">
      <c r="B30" s="181">
        <f t="shared" si="0"/>
        <v>12</v>
      </c>
      <c r="C30" s="182"/>
      <c r="D30" s="187" t="s">
        <v>74</v>
      </c>
      <c r="E30" s="187"/>
      <c r="F30" s="187"/>
      <c r="G30" s="183" t="s">
        <v>19</v>
      </c>
      <c r="H30" s="183"/>
      <c r="I30" s="183"/>
      <c r="J30" s="183"/>
      <c r="K30" s="128" t="s">
        <v>60</v>
      </c>
      <c r="L30" s="129" t="s">
        <v>45</v>
      </c>
      <c r="M30" s="130">
        <v>200</v>
      </c>
      <c r="O30" s="140"/>
      <c r="Q30" s="3">
        <f>Tabela!B25</f>
        <v>0</v>
      </c>
    </row>
    <row r="31" spans="2:17" ht="14.25">
      <c r="B31" s="181">
        <f t="shared" si="0"/>
        <v>13</v>
      </c>
      <c r="C31" s="182"/>
      <c r="D31" s="183"/>
      <c r="E31" s="183"/>
      <c r="F31" s="183"/>
      <c r="G31" s="183"/>
      <c r="H31" s="183"/>
      <c r="I31" s="183"/>
      <c r="J31" s="183"/>
      <c r="K31" s="128"/>
      <c r="L31" s="129"/>
      <c r="M31" s="130"/>
      <c r="O31" s="140"/>
      <c r="Q31" s="3">
        <f>Tabela!B26</f>
        <v>0</v>
      </c>
    </row>
    <row r="32" spans="2:15" ht="14.25">
      <c r="B32" s="181">
        <f t="shared" si="0"/>
        <v>14</v>
      </c>
      <c r="C32" s="182"/>
      <c r="D32" s="183"/>
      <c r="E32" s="183"/>
      <c r="F32" s="183"/>
      <c r="G32" s="183"/>
      <c r="H32" s="183"/>
      <c r="I32" s="183"/>
      <c r="J32" s="183"/>
      <c r="K32" s="128"/>
      <c r="L32" s="129"/>
      <c r="M32" s="130"/>
      <c r="O32" s="140"/>
    </row>
    <row r="33" spans="2:15" ht="14.25">
      <c r="B33" s="181">
        <f t="shared" si="0"/>
        <v>15</v>
      </c>
      <c r="C33" s="182"/>
      <c r="D33" s="183"/>
      <c r="E33" s="183"/>
      <c r="F33" s="183"/>
      <c r="G33" s="183"/>
      <c r="H33" s="183"/>
      <c r="I33" s="183"/>
      <c r="J33" s="183"/>
      <c r="K33" s="128"/>
      <c r="L33" s="129"/>
      <c r="M33" s="130"/>
      <c r="O33" s="140"/>
    </row>
    <row r="34" spans="2:15" ht="14.25">
      <c r="B34" s="181">
        <f t="shared" si="0"/>
        <v>16</v>
      </c>
      <c r="C34" s="182"/>
      <c r="D34" s="183"/>
      <c r="E34" s="183"/>
      <c r="F34" s="183"/>
      <c r="G34" s="183"/>
      <c r="H34" s="183"/>
      <c r="I34" s="183"/>
      <c r="J34" s="183"/>
      <c r="K34" s="128"/>
      <c r="L34" s="129"/>
      <c r="M34" s="130"/>
      <c r="O34" s="140"/>
    </row>
    <row r="35" spans="2:15" ht="14.25">
      <c r="B35" s="181">
        <f t="shared" si="0"/>
        <v>17</v>
      </c>
      <c r="C35" s="182"/>
      <c r="D35" s="183"/>
      <c r="E35" s="183"/>
      <c r="F35" s="183"/>
      <c r="G35" s="183"/>
      <c r="H35" s="183"/>
      <c r="I35" s="183"/>
      <c r="J35" s="183"/>
      <c r="K35" s="128"/>
      <c r="L35" s="129"/>
      <c r="M35" s="130"/>
      <c r="O35" s="140"/>
    </row>
    <row r="36" spans="2:15" ht="14.25">
      <c r="B36" s="181">
        <f t="shared" si="0"/>
        <v>18</v>
      </c>
      <c r="C36" s="182"/>
      <c r="D36" s="183"/>
      <c r="E36" s="183"/>
      <c r="F36" s="183"/>
      <c r="G36" s="183"/>
      <c r="H36" s="183"/>
      <c r="I36" s="183"/>
      <c r="J36" s="183"/>
      <c r="K36" s="128"/>
      <c r="L36" s="129"/>
      <c r="M36" s="130"/>
      <c r="O36" s="140"/>
    </row>
    <row r="37" spans="2:15" ht="14.25">
      <c r="B37" s="181">
        <f t="shared" si="0"/>
        <v>19</v>
      </c>
      <c r="C37" s="182"/>
      <c r="D37" s="183"/>
      <c r="E37" s="183"/>
      <c r="F37" s="183"/>
      <c r="G37" s="183"/>
      <c r="H37" s="183"/>
      <c r="I37" s="183"/>
      <c r="J37" s="183"/>
      <c r="K37" s="128"/>
      <c r="L37" s="129"/>
      <c r="M37" s="130"/>
      <c r="O37" s="140"/>
    </row>
    <row r="38" spans="2:15" ht="14.25">
      <c r="B38" s="181">
        <f t="shared" si="0"/>
        <v>20</v>
      </c>
      <c r="C38" s="182"/>
      <c r="D38" s="183"/>
      <c r="E38" s="183"/>
      <c r="F38" s="183"/>
      <c r="G38" s="183"/>
      <c r="H38" s="183"/>
      <c r="I38" s="183"/>
      <c r="J38" s="183"/>
      <c r="K38" s="128"/>
      <c r="L38" s="129"/>
      <c r="M38" s="130"/>
      <c r="O38" s="140"/>
    </row>
    <row r="39" spans="2:15" ht="14.25">
      <c r="B39" s="181">
        <f t="shared" si="0"/>
        <v>21</v>
      </c>
      <c r="C39" s="182"/>
      <c r="D39" s="183"/>
      <c r="E39" s="183"/>
      <c r="F39" s="183"/>
      <c r="G39" s="183"/>
      <c r="H39" s="183"/>
      <c r="I39" s="183"/>
      <c r="J39" s="183"/>
      <c r="K39" s="128"/>
      <c r="L39" s="129"/>
      <c r="M39" s="130"/>
      <c r="O39" s="140"/>
    </row>
    <row r="40" spans="2:15" ht="15" thickBot="1">
      <c r="B40" s="198">
        <f t="shared" si="0"/>
        <v>22</v>
      </c>
      <c r="C40" s="199"/>
      <c r="D40" s="201"/>
      <c r="E40" s="201"/>
      <c r="F40" s="201"/>
      <c r="G40" s="201"/>
      <c r="H40" s="201"/>
      <c r="I40" s="201"/>
      <c r="J40" s="201"/>
      <c r="K40" s="131"/>
      <c r="L40" s="132"/>
      <c r="M40" s="133"/>
      <c r="O40" s="140"/>
    </row>
    <row r="41" spans="2:15" ht="14.25">
      <c r="B41" s="196">
        <f t="shared" si="0"/>
        <v>23</v>
      </c>
      <c r="C41" s="197"/>
      <c r="D41" s="187"/>
      <c r="E41" s="187"/>
      <c r="F41" s="187"/>
      <c r="G41" s="187"/>
      <c r="H41" s="187"/>
      <c r="I41" s="187"/>
      <c r="J41" s="187"/>
      <c r="K41" s="125"/>
      <c r="L41" s="126"/>
      <c r="M41" s="134"/>
      <c r="O41" s="140"/>
    </row>
    <row r="42" spans="2:15" ht="14.25">
      <c r="B42" s="181">
        <f t="shared" si="0"/>
        <v>24</v>
      </c>
      <c r="C42" s="182"/>
      <c r="D42" s="183"/>
      <c r="E42" s="183"/>
      <c r="F42" s="183"/>
      <c r="G42" s="183"/>
      <c r="H42" s="183"/>
      <c r="I42" s="183"/>
      <c r="J42" s="183"/>
      <c r="K42" s="128"/>
      <c r="L42" s="129"/>
      <c r="M42" s="135"/>
      <c r="O42" s="140"/>
    </row>
    <row r="43" spans="2:15" ht="14.25">
      <c r="B43" s="181">
        <f t="shared" si="0"/>
        <v>25</v>
      </c>
      <c r="C43" s="182"/>
      <c r="D43" s="183"/>
      <c r="E43" s="183"/>
      <c r="F43" s="183"/>
      <c r="G43" s="183"/>
      <c r="H43" s="183"/>
      <c r="I43" s="183"/>
      <c r="J43" s="183"/>
      <c r="K43" s="128"/>
      <c r="L43" s="129"/>
      <c r="M43" s="135"/>
      <c r="O43" s="140"/>
    </row>
    <row r="44" spans="2:15" ht="14.25">
      <c r="B44" s="181">
        <f t="shared" si="0"/>
        <v>26</v>
      </c>
      <c r="C44" s="182"/>
      <c r="D44" s="183"/>
      <c r="E44" s="183"/>
      <c r="F44" s="183"/>
      <c r="G44" s="183"/>
      <c r="H44" s="183"/>
      <c r="I44" s="183"/>
      <c r="J44" s="183"/>
      <c r="K44" s="128"/>
      <c r="L44" s="129"/>
      <c r="M44" s="135"/>
      <c r="O44" s="140"/>
    </row>
    <row r="45" spans="2:15" ht="14.25">
      <c r="B45" s="181">
        <f t="shared" si="0"/>
        <v>27</v>
      </c>
      <c r="C45" s="182"/>
      <c r="D45" s="183"/>
      <c r="E45" s="183"/>
      <c r="F45" s="183"/>
      <c r="G45" s="183"/>
      <c r="H45" s="183"/>
      <c r="I45" s="183"/>
      <c r="J45" s="183"/>
      <c r="K45" s="128"/>
      <c r="L45" s="129"/>
      <c r="M45" s="135"/>
      <c r="O45" s="140"/>
    </row>
    <row r="46" spans="2:15" ht="14.25">
      <c r="B46" s="181">
        <f t="shared" si="0"/>
        <v>28</v>
      </c>
      <c r="C46" s="182"/>
      <c r="D46" s="183"/>
      <c r="E46" s="183"/>
      <c r="F46" s="183"/>
      <c r="G46" s="183"/>
      <c r="H46" s="183"/>
      <c r="I46" s="183"/>
      <c r="J46" s="183"/>
      <c r="K46" s="128"/>
      <c r="L46" s="129"/>
      <c r="M46" s="135"/>
      <c r="O46" s="140"/>
    </row>
    <row r="47" spans="2:15" ht="14.25">
      <c r="B47" s="181">
        <f t="shared" si="0"/>
        <v>29</v>
      </c>
      <c r="C47" s="182"/>
      <c r="D47" s="183"/>
      <c r="E47" s="183"/>
      <c r="F47" s="183"/>
      <c r="G47" s="183"/>
      <c r="H47" s="183"/>
      <c r="I47" s="183"/>
      <c r="J47" s="183"/>
      <c r="K47" s="128"/>
      <c r="L47" s="129"/>
      <c r="M47" s="135"/>
      <c r="O47" s="140"/>
    </row>
    <row r="48" spans="2:15" ht="14.25">
      <c r="B48" s="181">
        <f t="shared" si="0"/>
        <v>30</v>
      </c>
      <c r="C48" s="182"/>
      <c r="D48" s="183"/>
      <c r="E48" s="183"/>
      <c r="F48" s="183"/>
      <c r="G48" s="183"/>
      <c r="H48" s="183"/>
      <c r="I48" s="183"/>
      <c r="J48" s="183"/>
      <c r="K48" s="128"/>
      <c r="L48" s="129"/>
      <c r="M48" s="135"/>
      <c r="O48" s="140"/>
    </row>
    <row r="49" spans="2:15" ht="14.25">
      <c r="B49" s="181">
        <f t="shared" si="0"/>
        <v>31</v>
      </c>
      <c r="C49" s="182"/>
      <c r="D49" s="183"/>
      <c r="E49" s="183"/>
      <c r="F49" s="183"/>
      <c r="G49" s="183"/>
      <c r="H49" s="183"/>
      <c r="I49" s="183"/>
      <c r="J49" s="183"/>
      <c r="K49" s="128"/>
      <c r="L49" s="129"/>
      <c r="M49" s="135"/>
      <c r="O49" s="140"/>
    </row>
    <row r="50" spans="2:15" ht="14.25">
      <c r="B50" s="181">
        <f t="shared" si="0"/>
        <v>32</v>
      </c>
      <c r="C50" s="182"/>
      <c r="D50" s="183"/>
      <c r="E50" s="183"/>
      <c r="F50" s="183"/>
      <c r="G50" s="183"/>
      <c r="H50" s="183"/>
      <c r="I50" s="183"/>
      <c r="J50" s="183"/>
      <c r="K50" s="128"/>
      <c r="L50" s="129"/>
      <c r="M50" s="135"/>
      <c r="O50" s="140"/>
    </row>
    <row r="51" spans="2:15" ht="14.25">
      <c r="B51" s="181">
        <f t="shared" si="0"/>
        <v>33</v>
      </c>
      <c r="C51" s="182"/>
      <c r="D51" s="183"/>
      <c r="E51" s="183"/>
      <c r="F51" s="183"/>
      <c r="G51" s="183"/>
      <c r="H51" s="183"/>
      <c r="I51" s="183"/>
      <c r="J51" s="183"/>
      <c r="K51" s="128"/>
      <c r="L51" s="129"/>
      <c r="M51" s="135"/>
      <c r="O51" s="140"/>
    </row>
    <row r="52" spans="2:15" ht="14.25">
      <c r="B52" s="181">
        <f t="shared" si="0"/>
        <v>34</v>
      </c>
      <c r="C52" s="182"/>
      <c r="D52" s="183"/>
      <c r="E52" s="183"/>
      <c r="F52" s="183"/>
      <c r="G52" s="183"/>
      <c r="H52" s="183"/>
      <c r="I52" s="183"/>
      <c r="J52" s="183"/>
      <c r="K52" s="128"/>
      <c r="L52" s="129"/>
      <c r="M52" s="135"/>
      <c r="O52" s="140"/>
    </row>
    <row r="53" spans="2:15" ht="14.25">
      <c r="B53" s="181">
        <f t="shared" si="0"/>
        <v>35</v>
      </c>
      <c r="C53" s="182"/>
      <c r="D53" s="183"/>
      <c r="E53" s="183"/>
      <c r="F53" s="183"/>
      <c r="G53" s="183"/>
      <c r="H53" s="183"/>
      <c r="I53" s="183"/>
      <c r="J53" s="183"/>
      <c r="K53" s="128"/>
      <c r="L53" s="129"/>
      <c r="M53" s="135"/>
      <c r="O53" s="140"/>
    </row>
    <row r="54" spans="2:15" ht="14.25">
      <c r="B54" s="181">
        <f t="shared" si="0"/>
        <v>36</v>
      </c>
      <c r="C54" s="182"/>
      <c r="D54" s="183"/>
      <c r="E54" s="183"/>
      <c r="F54" s="183"/>
      <c r="G54" s="183"/>
      <c r="H54" s="183"/>
      <c r="I54" s="183"/>
      <c r="J54" s="183"/>
      <c r="K54" s="128"/>
      <c r="L54" s="129"/>
      <c r="M54" s="135"/>
      <c r="O54" s="140"/>
    </row>
    <row r="55" spans="2:15" ht="14.25">
      <c r="B55" s="181">
        <f t="shared" si="0"/>
        <v>37</v>
      </c>
      <c r="C55" s="182"/>
      <c r="D55" s="183"/>
      <c r="E55" s="183"/>
      <c r="F55" s="183"/>
      <c r="G55" s="183"/>
      <c r="H55" s="183"/>
      <c r="I55" s="183"/>
      <c r="J55" s="183"/>
      <c r="K55" s="128"/>
      <c r="L55" s="129"/>
      <c r="M55" s="135"/>
      <c r="O55" s="140"/>
    </row>
    <row r="56" spans="2:15" ht="14.25">
      <c r="B56" s="181">
        <f t="shared" si="0"/>
        <v>38</v>
      </c>
      <c r="C56" s="182"/>
      <c r="D56" s="183"/>
      <c r="E56" s="183"/>
      <c r="F56" s="183"/>
      <c r="G56" s="183"/>
      <c r="H56" s="183"/>
      <c r="I56" s="183"/>
      <c r="J56" s="183"/>
      <c r="K56" s="128"/>
      <c r="L56" s="129"/>
      <c r="M56" s="135"/>
      <c r="O56" s="140"/>
    </row>
    <row r="57" spans="2:15" ht="14.25">
      <c r="B57" s="181">
        <f t="shared" si="0"/>
        <v>39</v>
      </c>
      <c r="C57" s="182"/>
      <c r="D57" s="183"/>
      <c r="E57" s="183"/>
      <c r="F57" s="183"/>
      <c r="G57" s="183"/>
      <c r="H57" s="183"/>
      <c r="I57" s="183"/>
      <c r="J57" s="183"/>
      <c r="K57" s="128"/>
      <c r="L57" s="129"/>
      <c r="M57" s="135"/>
      <c r="O57" s="140"/>
    </row>
    <row r="58" spans="2:15" ht="14.25">
      <c r="B58" s="181">
        <f t="shared" si="0"/>
        <v>40</v>
      </c>
      <c r="C58" s="182"/>
      <c r="D58" s="183"/>
      <c r="E58" s="183"/>
      <c r="F58" s="183"/>
      <c r="G58" s="183"/>
      <c r="H58" s="183"/>
      <c r="I58" s="183"/>
      <c r="J58" s="183"/>
      <c r="K58" s="128"/>
      <c r="L58" s="129"/>
      <c r="M58" s="135"/>
      <c r="O58" s="140"/>
    </row>
    <row r="59" spans="2:15" ht="14.25">
      <c r="B59" s="181">
        <f t="shared" si="0"/>
        <v>41</v>
      </c>
      <c r="C59" s="182"/>
      <c r="D59" s="183"/>
      <c r="E59" s="183"/>
      <c r="F59" s="183"/>
      <c r="G59" s="183"/>
      <c r="H59" s="183"/>
      <c r="I59" s="183"/>
      <c r="J59" s="183"/>
      <c r="K59" s="128"/>
      <c r="L59" s="129"/>
      <c r="M59" s="135"/>
      <c r="O59" s="140"/>
    </row>
    <row r="60" spans="2:15" ht="14.25">
      <c r="B60" s="181">
        <f t="shared" si="0"/>
        <v>42</v>
      </c>
      <c r="C60" s="182"/>
      <c r="D60" s="183"/>
      <c r="E60" s="183"/>
      <c r="F60" s="183"/>
      <c r="G60" s="183"/>
      <c r="H60" s="183"/>
      <c r="I60" s="183"/>
      <c r="J60" s="183"/>
      <c r="K60" s="128"/>
      <c r="L60" s="129"/>
      <c r="M60" s="135"/>
      <c r="O60" s="140"/>
    </row>
    <row r="61" spans="2:15" ht="14.25">
      <c r="B61" s="181">
        <f t="shared" si="0"/>
        <v>43</v>
      </c>
      <c r="C61" s="182"/>
      <c r="D61" s="183"/>
      <c r="E61" s="183"/>
      <c r="F61" s="183"/>
      <c r="G61" s="183"/>
      <c r="H61" s="183"/>
      <c r="I61" s="183"/>
      <c r="J61" s="183"/>
      <c r="K61" s="128"/>
      <c r="L61" s="129"/>
      <c r="M61" s="135"/>
      <c r="O61" s="140"/>
    </row>
    <row r="62" spans="2:15" ht="14.25">
      <c r="B62" s="181">
        <f t="shared" si="0"/>
        <v>44</v>
      </c>
      <c r="C62" s="182"/>
      <c r="D62" s="183"/>
      <c r="E62" s="183"/>
      <c r="F62" s="183"/>
      <c r="G62" s="183"/>
      <c r="H62" s="183"/>
      <c r="I62" s="183"/>
      <c r="J62" s="183"/>
      <c r="K62" s="128"/>
      <c r="L62" s="129"/>
      <c r="M62" s="135"/>
      <c r="O62" s="140"/>
    </row>
    <row r="63" spans="2:15" ht="14.25">
      <c r="B63" s="181">
        <f t="shared" si="0"/>
        <v>45</v>
      </c>
      <c r="C63" s="182"/>
      <c r="D63" s="183"/>
      <c r="E63" s="183"/>
      <c r="F63" s="183"/>
      <c r="G63" s="183"/>
      <c r="H63" s="183"/>
      <c r="I63" s="183"/>
      <c r="J63" s="183"/>
      <c r="K63" s="128"/>
      <c r="L63" s="129"/>
      <c r="M63" s="135"/>
      <c r="O63" s="140"/>
    </row>
    <row r="64" spans="2:15" ht="14.25">
      <c r="B64" s="181">
        <f t="shared" si="0"/>
        <v>46</v>
      </c>
      <c r="C64" s="182"/>
      <c r="D64" s="183"/>
      <c r="E64" s="183"/>
      <c r="F64" s="183"/>
      <c r="G64" s="183"/>
      <c r="H64" s="183"/>
      <c r="I64" s="183"/>
      <c r="J64" s="183"/>
      <c r="K64" s="128"/>
      <c r="L64" s="129"/>
      <c r="M64" s="135"/>
      <c r="O64" s="140"/>
    </row>
    <row r="65" spans="2:15" ht="14.25">
      <c r="B65" s="181">
        <f t="shared" si="0"/>
        <v>47</v>
      </c>
      <c r="C65" s="182"/>
      <c r="D65" s="183"/>
      <c r="E65" s="183"/>
      <c r="F65" s="183"/>
      <c r="G65" s="183"/>
      <c r="H65" s="183"/>
      <c r="I65" s="183"/>
      <c r="J65" s="183"/>
      <c r="K65" s="128"/>
      <c r="L65" s="129"/>
      <c r="M65" s="135"/>
      <c r="O65" s="140"/>
    </row>
    <row r="66" spans="2:15" ht="14.25">
      <c r="B66" s="181">
        <f t="shared" si="0"/>
        <v>48</v>
      </c>
      <c r="C66" s="182"/>
      <c r="D66" s="183"/>
      <c r="E66" s="183"/>
      <c r="F66" s="183"/>
      <c r="G66" s="183"/>
      <c r="H66" s="183"/>
      <c r="I66" s="183"/>
      <c r="J66" s="183"/>
      <c r="K66" s="128"/>
      <c r="L66" s="129"/>
      <c r="M66" s="135"/>
      <c r="O66" s="140"/>
    </row>
    <row r="67" spans="2:15" ht="14.25">
      <c r="B67" s="181">
        <f t="shared" si="0"/>
        <v>49</v>
      </c>
      <c r="C67" s="182"/>
      <c r="D67" s="183"/>
      <c r="E67" s="183"/>
      <c r="F67" s="183"/>
      <c r="G67" s="183"/>
      <c r="H67" s="183"/>
      <c r="I67" s="183"/>
      <c r="J67" s="183"/>
      <c r="K67" s="128"/>
      <c r="L67" s="129"/>
      <c r="M67" s="135"/>
      <c r="O67" s="140"/>
    </row>
    <row r="68" spans="2:15" ht="14.25">
      <c r="B68" s="181">
        <f t="shared" si="0"/>
        <v>50</v>
      </c>
      <c r="C68" s="182"/>
      <c r="D68" s="183"/>
      <c r="E68" s="183"/>
      <c r="F68" s="183"/>
      <c r="G68" s="183"/>
      <c r="H68" s="183"/>
      <c r="I68" s="183"/>
      <c r="J68" s="183"/>
      <c r="K68" s="128"/>
      <c r="L68" s="129"/>
      <c r="M68" s="135"/>
      <c r="O68" s="140"/>
    </row>
    <row r="69" spans="2:15" ht="14.25">
      <c r="B69" s="181">
        <f t="shared" si="0"/>
        <v>51</v>
      </c>
      <c r="C69" s="182"/>
      <c r="D69" s="183"/>
      <c r="E69" s="183"/>
      <c r="F69" s="183"/>
      <c r="G69" s="183"/>
      <c r="H69" s="183"/>
      <c r="I69" s="183"/>
      <c r="J69" s="183"/>
      <c r="K69" s="128"/>
      <c r="L69" s="129"/>
      <c r="M69" s="135"/>
      <c r="O69" s="140"/>
    </row>
    <row r="70" spans="2:15" ht="14.25">
      <c r="B70" s="181">
        <f t="shared" si="0"/>
        <v>52</v>
      </c>
      <c r="C70" s="182"/>
      <c r="D70" s="183"/>
      <c r="E70" s="183"/>
      <c r="F70" s="183"/>
      <c r="G70" s="183"/>
      <c r="H70" s="183"/>
      <c r="I70" s="183"/>
      <c r="J70" s="183"/>
      <c r="K70" s="128"/>
      <c r="L70" s="129"/>
      <c r="M70" s="135"/>
      <c r="O70" s="140"/>
    </row>
    <row r="71" spans="2:15" ht="14.25">
      <c r="B71" s="181">
        <f t="shared" si="0"/>
        <v>53</v>
      </c>
      <c r="C71" s="182"/>
      <c r="D71" s="183"/>
      <c r="E71" s="183"/>
      <c r="F71" s="183"/>
      <c r="G71" s="183"/>
      <c r="H71" s="183"/>
      <c r="I71" s="183"/>
      <c r="J71" s="183"/>
      <c r="K71" s="128"/>
      <c r="L71" s="129"/>
      <c r="M71" s="135"/>
      <c r="O71" s="140"/>
    </row>
    <row r="72" spans="2:15" ht="14.25">
      <c r="B72" s="181">
        <f t="shared" si="0"/>
        <v>54</v>
      </c>
      <c r="C72" s="182"/>
      <c r="D72" s="183"/>
      <c r="E72" s="183"/>
      <c r="F72" s="183"/>
      <c r="G72" s="183"/>
      <c r="H72" s="183"/>
      <c r="I72" s="183"/>
      <c r="J72" s="183"/>
      <c r="K72" s="128"/>
      <c r="L72" s="129"/>
      <c r="M72" s="135"/>
      <c r="O72" s="140"/>
    </row>
    <row r="73" spans="2:15" ht="14.25">
      <c r="B73" s="181">
        <f t="shared" si="0"/>
        <v>55</v>
      </c>
      <c r="C73" s="182"/>
      <c r="D73" s="183"/>
      <c r="E73" s="183"/>
      <c r="F73" s="183"/>
      <c r="G73" s="183"/>
      <c r="H73" s="183"/>
      <c r="I73" s="183"/>
      <c r="J73" s="183"/>
      <c r="K73" s="128"/>
      <c r="L73" s="129"/>
      <c r="M73" s="135"/>
      <c r="O73" s="140"/>
    </row>
    <row r="74" spans="2:15" ht="14.25">
      <c r="B74" s="181">
        <f t="shared" si="0"/>
        <v>56</v>
      </c>
      <c r="C74" s="182"/>
      <c r="D74" s="183"/>
      <c r="E74" s="183"/>
      <c r="F74" s="183"/>
      <c r="G74" s="183"/>
      <c r="H74" s="183"/>
      <c r="I74" s="183"/>
      <c r="J74" s="183"/>
      <c r="K74" s="128"/>
      <c r="L74" s="129"/>
      <c r="M74" s="135"/>
      <c r="O74" s="140"/>
    </row>
    <row r="75" spans="2:15" ht="14.25">
      <c r="B75" s="181">
        <f t="shared" si="0"/>
        <v>57</v>
      </c>
      <c r="C75" s="182"/>
      <c r="D75" s="183"/>
      <c r="E75" s="183"/>
      <c r="F75" s="183"/>
      <c r="G75" s="183"/>
      <c r="H75" s="183"/>
      <c r="I75" s="183"/>
      <c r="J75" s="183"/>
      <c r="K75" s="128"/>
      <c r="L75" s="129"/>
      <c r="M75" s="135"/>
      <c r="O75" s="140"/>
    </row>
    <row r="76" spans="2:15" ht="14.25">
      <c r="B76" s="181">
        <f t="shared" si="0"/>
        <v>58</v>
      </c>
      <c r="C76" s="182"/>
      <c r="D76" s="183"/>
      <c r="E76" s="183"/>
      <c r="F76" s="183"/>
      <c r="G76" s="183"/>
      <c r="H76" s="183"/>
      <c r="I76" s="183"/>
      <c r="J76" s="183"/>
      <c r="K76" s="128"/>
      <c r="L76" s="129"/>
      <c r="M76" s="135"/>
      <c r="O76" s="140"/>
    </row>
    <row r="77" spans="2:15" ht="15" thickBot="1">
      <c r="B77" s="184">
        <f t="shared" si="0"/>
        <v>59</v>
      </c>
      <c r="C77" s="185"/>
      <c r="D77" s="186"/>
      <c r="E77" s="186"/>
      <c r="F77" s="186"/>
      <c r="G77" s="186"/>
      <c r="H77" s="186"/>
      <c r="I77" s="186"/>
      <c r="J77" s="186"/>
      <c r="K77" s="136"/>
      <c r="L77" s="137"/>
      <c r="M77" s="138"/>
      <c r="O77" s="141"/>
    </row>
    <row r="78" ht="13.5"/>
    <row r="79" ht="13.5" hidden="1"/>
    <row r="80" ht="13.5" hidden="1"/>
  </sheetData>
  <sheetProtection password="CF7A" sheet="1" objects="1" scenarios="1"/>
  <mergeCells count="192">
    <mergeCell ref="G76:J76"/>
    <mergeCell ref="B74:C74"/>
    <mergeCell ref="B75:C75"/>
    <mergeCell ref="D75:F75"/>
    <mergeCell ref="G75:J75"/>
    <mergeCell ref="B77:C77"/>
    <mergeCell ref="D77:F77"/>
    <mergeCell ref="G77:J77"/>
    <mergeCell ref="B73:C73"/>
    <mergeCell ref="D73:F73"/>
    <mergeCell ref="G73:J73"/>
    <mergeCell ref="D74:F74"/>
    <mergeCell ref="G74:J74"/>
    <mergeCell ref="B76:C76"/>
    <mergeCell ref="D76:F76"/>
    <mergeCell ref="G71:J71"/>
    <mergeCell ref="B72:C72"/>
    <mergeCell ref="D72:F72"/>
    <mergeCell ref="G72:J72"/>
    <mergeCell ref="B71:C71"/>
    <mergeCell ref="D71:F71"/>
    <mergeCell ref="B69:C69"/>
    <mergeCell ref="D69:F69"/>
    <mergeCell ref="G69:J69"/>
    <mergeCell ref="B70:C70"/>
    <mergeCell ref="D70:F70"/>
    <mergeCell ref="G70:J70"/>
    <mergeCell ref="B67:C67"/>
    <mergeCell ref="D67:F67"/>
    <mergeCell ref="G67:J67"/>
    <mergeCell ref="B68:C68"/>
    <mergeCell ref="D68:F68"/>
    <mergeCell ref="G68:J68"/>
    <mergeCell ref="B65:C65"/>
    <mergeCell ref="D65:F65"/>
    <mergeCell ref="G65:J65"/>
    <mergeCell ref="B66:C66"/>
    <mergeCell ref="D66:F66"/>
    <mergeCell ref="G66:J66"/>
    <mergeCell ref="B64:C64"/>
    <mergeCell ref="D64:F64"/>
    <mergeCell ref="G64:J64"/>
    <mergeCell ref="G44:J44"/>
    <mergeCell ref="G45:J45"/>
    <mergeCell ref="G46:J46"/>
    <mergeCell ref="B47:C47"/>
    <mergeCell ref="B48:C48"/>
    <mergeCell ref="B63:C63"/>
    <mergeCell ref="D63:F63"/>
    <mergeCell ref="G63:J63"/>
    <mergeCell ref="G26:J26"/>
    <mergeCell ref="G27:J27"/>
    <mergeCell ref="G28:J28"/>
    <mergeCell ref="G29:J29"/>
    <mergeCell ref="G33:J33"/>
    <mergeCell ref="G34:J34"/>
    <mergeCell ref="G50:J50"/>
    <mergeCell ref="G47:J47"/>
    <mergeCell ref="G48:J48"/>
    <mergeCell ref="B2:I2"/>
    <mergeCell ref="B4:I4"/>
    <mergeCell ref="B5:I7"/>
    <mergeCell ref="B50:C50"/>
    <mergeCell ref="G41:J41"/>
    <mergeCell ref="G42:J42"/>
    <mergeCell ref="C11:D11"/>
    <mergeCell ref="C13:D13"/>
    <mergeCell ref="B41:C41"/>
    <mergeCell ref="D41:F41"/>
    <mergeCell ref="B31:C31"/>
    <mergeCell ref="B36:C36"/>
    <mergeCell ref="B9:E9"/>
    <mergeCell ref="G9:I9"/>
    <mergeCell ref="G36:J36"/>
    <mergeCell ref="C14:D15"/>
    <mergeCell ref="G17:J17"/>
    <mergeCell ref="G19:J19"/>
    <mergeCell ref="G20:J20"/>
    <mergeCell ref="B17:C17"/>
    <mergeCell ref="D19:F19"/>
    <mergeCell ref="D20:F20"/>
    <mergeCell ref="B19:C19"/>
    <mergeCell ref="B20:C20"/>
    <mergeCell ref="B32:C32"/>
    <mergeCell ref="B33:C33"/>
    <mergeCell ref="B34:C34"/>
    <mergeCell ref="B44:C44"/>
    <mergeCell ref="B35:C35"/>
    <mergeCell ref="B37:C37"/>
    <mergeCell ref="B38:C38"/>
    <mergeCell ref="B39:C39"/>
    <mergeCell ref="B40:C40"/>
    <mergeCell ref="G21:J21"/>
    <mergeCell ref="G22:J22"/>
    <mergeCell ref="G23:J23"/>
    <mergeCell ref="B29:C29"/>
    <mergeCell ref="B21:C21"/>
    <mergeCell ref="B22:C22"/>
    <mergeCell ref="B23:C23"/>
    <mergeCell ref="B30:C30"/>
    <mergeCell ref="B25:C25"/>
    <mergeCell ref="G24:J24"/>
    <mergeCell ref="G25:J25"/>
    <mergeCell ref="B26:C26"/>
    <mergeCell ref="B27:C27"/>
    <mergeCell ref="B28:C28"/>
    <mergeCell ref="B24:C24"/>
    <mergeCell ref="G30:J30"/>
    <mergeCell ref="D29:F29"/>
    <mergeCell ref="B49:C49"/>
    <mergeCell ref="B42:C42"/>
    <mergeCell ref="B43:C43"/>
    <mergeCell ref="B52:C52"/>
    <mergeCell ref="B51:C51"/>
    <mergeCell ref="B46:C46"/>
    <mergeCell ref="B45:C45"/>
    <mergeCell ref="B55:C55"/>
    <mergeCell ref="D55:F55"/>
    <mergeCell ref="G55:J55"/>
    <mergeCell ref="D52:F52"/>
    <mergeCell ref="G52:J52"/>
    <mergeCell ref="B53:C53"/>
    <mergeCell ref="D53:F53"/>
    <mergeCell ref="G53:J53"/>
    <mergeCell ref="G35:J35"/>
    <mergeCell ref="G37:J37"/>
    <mergeCell ref="D42:F42"/>
    <mergeCell ref="D43:F43"/>
    <mergeCell ref="D38:F38"/>
    <mergeCell ref="G38:J38"/>
    <mergeCell ref="G39:J39"/>
    <mergeCell ref="G40:J40"/>
    <mergeCell ref="B56:C56"/>
    <mergeCell ref="D56:F56"/>
    <mergeCell ref="G56:J56"/>
    <mergeCell ref="D44:F44"/>
    <mergeCell ref="D45:F45"/>
    <mergeCell ref="B54:C54"/>
    <mergeCell ref="D54:F54"/>
    <mergeCell ref="G31:J31"/>
    <mergeCell ref="G32:J32"/>
    <mergeCell ref="B58:C58"/>
    <mergeCell ref="D58:F58"/>
    <mergeCell ref="G58:J58"/>
    <mergeCell ref="D46:F46"/>
    <mergeCell ref="D47:F47"/>
    <mergeCell ref="D48:F48"/>
    <mergeCell ref="D49:F49"/>
    <mergeCell ref="B57:C57"/>
    <mergeCell ref="D57:F57"/>
    <mergeCell ref="G57:J57"/>
    <mergeCell ref="D39:F39"/>
    <mergeCell ref="D40:F40"/>
    <mergeCell ref="G49:J49"/>
    <mergeCell ref="G43:J43"/>
    <mergeCell ref="G54:J54"/>
    <mergeCell ref="D51:F51"/>
    <mergeCell ref="G51:J51"/>
    <mergeCell ref="D50:F50"/>
    <mergeCell ref="D35:F35"/>
    <mergeCell ref="D37:F37"/>
    <mergeCell ref="D36:F36"/>
    <mergeCell ref="D31:F31"/>
    <mergeCell ref="D32:F32"/>
    <mergeCell ref="D33:F33"/>
    <mergeCell ref="D34:F34"/>
    <mergeCell ref="D30:F30"/>
    <mergeCell ref="O16:O18"/>
    <mergeCell ref="D25:F25"/>
    <mergeCell ref="D26:F26"/>
    <mergeCell ref="D27:F27"/>
    <mergeCell ref="D28:F28"/>
    <mergeCell ref="D21:F21"/>
    <mergeCell ref="D22:F22"/>
    <mergeCell ref="D23:F23"/>
    <mergeCell ref="D24:F24"/>
    <mergeCell ref="L13:M13"/>
    <mergeCell ref="K15:L15"/>
    <mergeCell ref="H14:H15"/>
    <mergeCell ref="B60:C60"/>
    <mergeCell ref="D60:F60"/>
    <mergeCell ref="G60:J60"/>
    <mergeCell ref="D17:F17"/>
    <mergeCell ref="B59:C59"/>
    <mergeCell ref="D59:F59"/>
    <mergeCell ref="G59:J59"/>
    <mergeCell ref="B62:C62"/>
    <mergeCell ref="D62:F62"/>
    <mergeCell ref="G62:J62"/>
    <mergeCell ref="B61:C61"/>
    <mergeCell ref="D61:F61"/>
    <mergeCell ref="G61:J61"/>
  </mergeCells>
  <conditionalFormatting sqref="M13">
    <cfRule type="cellIs" priority="1" dxfId="0" operator="equal" stopIfTrue="1">
      <formula>"parcela"</formula>
    </cfRule>
  </conditionalFormatting>
  <conditionalFormatting sqref="K19:K77">
    <cfRule type="cellIs" priority="2" dxfId="1" operator="equal" stopIfTrue="1">
      <formula>"desembolsos"</formula>
    </cfRule>
  </conditionalFormatting>
  <dataValidations count="3">
    <dataValidation type="list" allowBlank="1" showInputMessage="1" showErrorMessage="1" sqref="L19:L77">
      <formula1>"Período,Atrasado,Antecipado"</formula1>
    </dataValidation>
    <dataValidation type="list" allowBlank="1" showInputMessage="1" showErrorMessage="1" sqref="G19:J77">
      <formula1>$Q$19:$Q$31</formula1>
    </dataValidation>
    <dataValidation type="list" allowBlank="1" showInputMessage="1" showErrorMessage="1" sqref="K19:K77">
      <formula1>S$19:S$25</formula1>
    </dataValidation>
  </dataValidations>
  <printOptions horizontalCentered="1"/>
  <pageMargins left="0.1968503937007874" right="0.1968503937007874" top="0.1968503937007874" bottom="0.35433070866141736" header="0.5118110236220472" footer="0.1968503937007874"/>
  <pageSetup orientation="landscape" paperSize="9" r:id="rId1"/>
  <headerFooter alignWithMargins="0">
    <oddFooter>&amp;L&amp;8&amp;F/&amp;A&amp;C&amp;8Caixa do dia:&amp;D&amp;R&amp;8Página: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S77"/>
  <sheetViews>
    <sheetView showGridLines="0" showRowColHeaders="0" zoomScale="95" zoomScaleNormal="95" workbookViewId="0" topLeftCell="A1">
      <selection activeCell="K33" sqref="K33"/>
    </sheetView>
  </sheetViews>
  <sheetFormatPr defaultColWidth="9.140625" defaultRowHeight="13.5" zeroHeight="1"/>
  <cols>
    <col min="1" max="2" width="1.7109375" style="3" customWidth="1"/>
    <col min="3" max="3" width="2.00390625" style="3" customWidth="1"/>
    <col min="4" max="4" width="39.7109375" style="3" customWidth="1"/>
    <col min="5" max="7" width="1.7109375" style="3" customWidth="1"/>
    <col min="8" max="8" width="28.8515625" style="3" customWidth="1"/>
    <col min="9" max="10" width="1.7109375" style="3" customWidth="1"/>
    <col min="11" max="11" width="26.57421875" style="9" customWidth="1"/>
    <col min="12" max="12" width="12.28125" style="3" customWidth="1"/>
    <col min="13" max="13" width="20.28125" style="3" customWidth="1"/>
    <col min="14" max="14" width="1.7109375" style="3" customWidth="1"/>
    <col min="15" max="15" width="18.57421875" style="3" customWidth="1"/>
    <col min="16" max="16" width="1.7109375" style="3" customWidth="1"/>
    <col min="17" max="17" width="18.57421875" style="3" hidden="1" customWidth="1"/>
    <col min="18" max="16384" width="9.140625" style="3" hidden="1" customWidth="1"/>
  </cols>
  <sheetData>
    <row r="1" ht="14.25" thickBot="1"/>
    <row r="2" spans="2:13" ht="26.25" customHeight="1" thickBot="1">
      <c r="B2" s="191" t="s">
        <v>26</v>
      </c>
      <c r="C2" s="191"/>
      <c r="D2" s="191"/>
      <c r="E2" s="191"/>
      <c r="F2" s="191"/>
      <c r="G2" s="191"/>
      <c r="H2" s="191"/>
      <c r="I2" s="191"/>
      <c r="J2" s="37"/>
      <c r="K2" s="2" t="s">
        <v>11</v>
      </c>
      <c r="L2" s="34" t="s">
        <v>6</v>
      </c>
      <c r="M2" s="124">
        <v>299.99</v>
      </c>
    </row>
    <row r="3" spans="2:13" ht="4.5" customHeight="1" thickBot="1">
      <c r="B3" s="36"/>
      <c r="C3" s="36"/>
      <c r="D3" s="36"/>
      <c r="E3" s="36"/>
      <c r="F3" s="36"/>
      <c r="G3" s="36"/>
      <c r="H3" s="36"/>
      <c r="I3" s="36"/>
      <c r="J3" s="37"/>
      <c r="K3" s="12"/>
      <c r="L3" s="12"/>
      <c r="M3" s="12"/>
    </row>
    <row r="4" spans="1:13" s="4" customFormat="1" ht="27.75" thickBot="1">
      <c r="A4" s="11"/>
      <c r="B4" s="192">
        <f ca="1">TODAY()</f>
        <v>39892</v>
      </c>
      <c r="C4" s="192"/>
      <c r="D4" s="192"/>
      <c r="E4" s="192"/>
      <c r="F4" s="192"/>
      <c r="G4" s="192"/>
      <c r="H4" s="192"/>
      <c r="I4" s="192"/>
      <c r="J4" s="37"/>
      <c r="K4" s="13" t="s">
        <v>4</v>
      </c>
      <c r="L4" s="22" t="s">
        <v>10</v>
      </c>
      <c r="M4" s="35" t="s">
        <v>21</v>
      </c>
    </row>
    <row r="5" spans="1:13" ht="13.5" customHeight="1">
      <c r="A5" s="5"/>
      <c r="B5" s="212" t="s">
        <v>52</v>
      </c>
      <c r="C5" s="213"/>
      <c r="D5" s="213"/>
      <c r="E5" s="213"/>
      <c r="F5" s="213"/>
      <c r="G5" s="213"/>
      <c r="H5" s="213"/>
      <c r="I5" s="214"/>
      <c r="J5" s="36"/>
      <c r="K5" s="14" t="s">
        <v>0</v>
      </c>
      <c r="L5" s="18" t="s">
        <v>5</v>
      </c>
      <c r="M5" s="60">
        <f>SUMIF($K$19:$K$77,K5,$M$19:$M$77)</f>
        <v>400</v>
      </c>
    </row>
    <row r="6" spans="1:13" ht="13.5" customHeight="1" thickBot="1">
      <c r="A6" s="5"/>
      <c r="B6" s="215"/>
      <c r="C6" s="216"/>
      <c r="D6" s="216"/>
      <c r="E6" s="216"/>
      <c r="F6" s="216"/>
      <c r="G6" s="216"/>
      <c r="H6" s="216"/>
      <c r="I6" s="217"/>
      <c r="J6" s="36"/>
      <c r="K6" s="14" t="s">
        <v>60</v>
      </c>
      <c r="L6" s="18" t="s">
        <v>5</v>
      </c>
      <c r="M6" s="62">
        <f>SUMIF($K$19:$K$77,K6,$M$19:$M$77)*-1</f>
        <v>0</v>
      </c>
    </row>
    <row r="7" spans="1:13" ht="13.5" customHeight="1" thickBot="1" thickTop="1">
      <c r="A7" s="5"/>
      <c r="B7" s="218"/>
      <c r="C7" s="219"/>
      <c r="D7" s="219"/>
      <c r="E7" s="219"/>
      <c r="F7" s="219"/>
      <c r="G7" s="219"/>
      <c r="H7" s="219"/>
      <c r="I7" s="220"/>
      <c r="J7" s="36"/>
      <c r="K7" s="78" t="s">
        <v>62</v>
      </c>
      <c r="L7" s="18"/>
      <c r="M7" s="79">
        <f>SUM(M5:M6)</f>
        <v>400</v>
      </c>
    </row>
    <row r="8" spans="1:13" ht="14.25" customHeight="1">
      <c r="A8" s="7"/>
      <c r="J8" s="36"/>
      <c r="K8" s="15" t="s">
        <v>1</v>
      </c>
      <c r="L8" s="19" t="s">
        <v>5</v>
      </c>
      <c r="M8" s="61">
        <f>SUMIF($K$19:$K$77,K8,$M$19:$M$77)</f>
        <v>650</v>
      </c>
    </row>
    <row r="9" spans="1:13" ht="14.25" customHeight="1" thickBot="1">
      <c r="A9" s="7"/>
      <c r="B9" s="189" t="s">
        <v>25</v>
      </c>
      <c r="C9" s="189"/>
      <c r="D9" s="189"/>
      <c r="E9" s="189"/>
      <c r="F9" s="36"/>
      <c r="G9" s="190" t="s">
        <v>24</v>
      </c>
      <c r="H9" s="190"/>
      <c r="I9" s="190"/>
      <c r="J9" s="36"/>
      <c r="K9" s="16" t="s">
        <v>9</v>
      </c>
      <c r="L9" s="19">
        <v>2</v>
      </c>
      <c r="M9" s="61">
        <f>SUMIF($K$19:$K$77,K9,$M$19:$M$77)</f>
        <v>250</v>
      </c>
    </row>
    <row r="10" spans="1:13" ht="14.25" customHeight="1">
      <c r="A10" s="8"/>
      <c r="B10" s="25"/>
      <c r="C10" s="49"/>
      <c r="D10" s="38"/>
      <c r="E10" s="26"/>
      <c r="F10" s="36"/>
      <c r="G10" s="46"/>
      <c r="H10" s="41"/>
      <c r="I10" s="42"/>
      <c r="J10" s="36"/>
      <c r="K10" s="16" t="s">
        <v>3</v>
      </c>
      <c r="L10" s="20">
        <v>1</v>
      </c>
      <c r="M10" s="61">
        <f>SUMIF($K$19:$K$77,K10,$M$19:$M$77)</f>
        <v>1050</v>
      </c>
    </row>
    <row r="11" spans="2:13" ht="14.25" customHeight="1">
      <c r="B11" s="27"/>
      <c r="C11" s="188"/>
      <c r="D11" s="188"/>
      <c r="E11" s="28"/>
      <c r="F11" s="36"/>
      <c r="G11" s="47"/>
      <c r="H11" s="123"/>
      <c r="I11" s="44"/>
      <c r="J11" s="36"/>
      <c r="K11" s="17" t="s">
        <v>7</v>
      </c>
      <c r="L11" s="19">
        <v>3</v>
      </c>
      <c r="M11" s="61">
        <f>SUMIF($K$19:$K$77,K11,$M$19:$M$77)</f>
        <v>900</v>
      </c>
    </row>
    <row r="12" spans="2:13" ht="15" customHeight="1" thickBot="1">
      <c r="B12" s="27"/>
      <c r="C12" s="50" t="s">
        <v>22</v>
      </c>
      <c r="D12" s="39"/>
      <c r="E12" s="28"/>
      <c r="F12" s="36"/>
      <c r="G12" s="47"/>
      <c r="H12" s="40" t="s">
        <v>22</v>
      </c>
      <c r="I12" s="43"/>
      <c r="J12" s="36"/>
      <c r="K12" s="31" t="s">
        <v>8</v>
      </c>
      <c r="L12" s="32">
        <v>4</v>
      </c>
      <c r="M12" s="62">
        <f>SUMIF($K$19:$K$77,K12,$M$19:$M$77)</f>
        <v>800</v>
      </c>
    </row>
    <row r="13" spans="2:13" ht="15.75" customHeight="1" thickBot="1" thickTop="1">
      <c r="B13" s="27"/>
      <c r="C13" s="195"/>
      <c r="D13" s="195"/>
      <c r="E13" s="28"/>
      <c r="F13" s="36"/>
      <c r="G13" s="47"/>
      <c r="H13" s="123"/>
      <c r="I13" s="44"/>
      <c r="J13" s="36"/>
      <c r="K13" s="33" t="s">
        <v>2</v>
      </c>
      <c r="L13" s="206">
        <f>SUM(M7:M12)</f>
        <v>4050</v>
      </c>
      <c r="M13" s="207"/>
    </row>
    <row r="14" spans="2:11" ht="4.5" customHeight="1" thickBot="1">
      <c r="B14" s="29"/>
      <c r="C14" s="193" t="s">
        <v>17</v>
      </c>
      <c r="D14" s="193"/>
      <c r="E14" s="30"/>
      <c r="F14" s="36"/>
      <c r="G14" s="47"/>
      <c r="H14" s="210" t="s">
        <v>17</v>
      </c>
      <c r="I14" s="43"/>
      <c r="J14" s="36"/>
      <c r="K14" s="10"/>
    </row>
    <row r="15" spans="2:13" ht="14.25" customHeight="1" thickBot="1">
      <c r="B15" s="23"/>
      <c r="C15" s="194"/>
      <c r="D15" s="194"/>
      <c r="E15" s="24"/>
      <c r="F15" s="36"/>
      <c r="G15" s="48"/>
      <c r="H15" s="211"/>
      <c r="I15" s="45"/>
      <c r="J15" s="36"/>
      <c r="K15" s="208" t="s">
        <v>12</v>
      </c>
      <c r="L15" s="209"/>
      <c r="M15" s="77">
        <f>COUNT(M19:M77)</f>
        <v>12</v>
      </c>
    </row>
    <row r="16" ht="4.5" customHeight="1">
      <c r="O16" s="202" t="s">
        <v>86</v>
      </c>
    </row>
    <row r="17" spans="2:19" ht="13.5">
      <c r="B17" s="200" t="s">
        <v>16</v>
      </c>
      <c r="C17" s="200"/>
      <c r="D17" s="205" t="s">
        <v>13</v>
      </c>
      <c r="E17" s="205"/>
      <c r="F17" s="205"/>
      <c r="G17" s="205" t="s">
        <v>15</v>
      </c>
      <c r="H17" s="205"/>
      <c r="I17" s="205"/>
      <c r="J17" s="205"/>
      <c r="K17" s="6" t="s">
        <v>4</v>
      </c>
      <c r="L17" s="56" t="s">
        <v>20</v>
      </c>
      <c r="M17" s="6" t="s">
        <v>14</v>
      </c>
      <c r="N17" s="21"/>
      <c r="O17" s="203"/>
      <c r="P17" s="21"/>
      <c r="Q17" s="55" t="s">
        <v>15</v>
      </c>
      <c r="S17" s="91" t="s">
        <v>4</v>
      </c>
    </row>
    <row r="18" spans="2:19" ht="4.5" customHeight="1" thickBot="1">
      <c r="B18" s="57"/>
      <c r="C18" s="57"/>
      <c r="D18" s="58"/>
      <c r="E18" s="58"/>
      <c r="F18" s="58"/>
      <c r="G18" s="58"/>
      <c r="H18" s="58"/>
      <c r="I18" s="58"/>
      <c r="J18" s="58"/>
      <c r="K18" s="58"/>
      <c r="L18" s="59"/>
      <c r="M18" s="58"/>
      <c r="N18" s="21"/>
      <c r="O18" s="204"/>
      <c r="P18" s="21"/>
      <c r="Q18" s="55"/>
      <c r="S18" s="91"/>
    </row>
    <row r="19" spans="2:19" ht="14.25">
      <c r="B19" s="196">
        <v>1</v>
      </c>
      <c r="C19" s="197"/>
      <c r="D19" s="187" t="s">
        <v>33</v>
      </c>
      <c r="E19" s="187"/>
      <c r="F19" s="187"/>
      <c r="G19" s="187" t="s">
        <v>19</v>
      </c>
      <c r="H19" s="187"/>
      <c r="I19" s="187"/>
      <c r="J19" s="187"/>
      <c r="K19" s="125" t="s">
        <v>3</v>
      </c>
      <c r="L19" s="126" t="s">
        <v>32</v>
      </c>
      <c r="M19" s="127">
        <v>350</v>
      </c>
      <c r="O19" s="139"/>
      <c r="Q19" s="3" t="str">
        <f>Tabela!B12</f>
        <v>Venda</v>
      </c>
      <c r="S19" s="3" t="str">
        <f>K5</f>
        <v>Dinheiro</v>
      </c>
    </row>
    <row r="20" spans="2:19" ht="14.25">
      <c r="B20" s="181">
        <f>+B19+1</f>
        <v>2</v>
      </c>
      <c r="C20" s="182"/>
      <c r="D20" s="183" t="s">
        <v>34</v>
      </c>
      <c r="E20" s="183"/>
      <c r="F20" s="183"/>
      <c r="G20" s="183" t="s">
        <v>18</v>
      </c>
      <c r="H20" s="183"/>
      <c r="I20" s="183"/>
      <c r="J20" s="183"/>
      <c r="K20" s="128" t="s">
        <v>1</v>
      </c>
      <c r="L20" s="129" t="s">
        <v>44</v>
      </c>
      <c r="M20" s="130">
        <v>350</v>
      </c>
      <c r="O20" s="140"/>
      <c r="Q20" s="3" t="str">
        <f>Tabela!B13</f>
        <v>Mensalidade</v>
      </c>
      <c r="S20" s="3" t="str">
        <f>K6</f>
        <v>Desembolsos</v>
      </c>
    </row>
    <row r="21" spans="2:19" ht="14.25">
      <c r="B21" s="181">
        <f aca="true" t="shared" si="0" ref="B21:B77">+B20+1</f>
        <v>3</v>
      </c>
      <c r="C21" s="182"/>
      <c r="D21" s="187" t="s">
        <v>35</v>
      </c>
      <c r="E21" s="187"/>
      <c r="F21" s="187"/>
      <c r="G21" s="183" t="s">
        <v>27</v>
      </c>
      <c r="H21" s="183"/>
      <c r="I21" s="183"/>
      <c r="J21" s="183"/>
      <c r="K21" s="128" t="s">
        <v>7</v>
      </c>
      <c r="L21" s="129" t="s">
        <v>45</v>
      </c>
      <c r="M21" s="130">
        <v>500</v>
      </c>
      <c r="O21" s="140"/>
      <c r="Q21" s="3" t="str">
        <f>Tabela!B14</f>
        <v>Anuidade</v>
      </c>
      <c r="S21" s="3" t="str">
        <f>K8</f>
        <v>Cheques Pré Datados</v>
      </c>
    </row>
    <row r="22" spans="2:19" ht="14.25">
      <c r="B22" s="181">
        <f t="shared" si="0"/>
        <v>4</v>
      </c>
      <c r="C22" s="182"/>
      <c r="D22" s="183" t="s">
        <v>36</v>
      </c>
      <c r="E22" s="183"/>
      <c r="F22" s="183"/>
      <c r="G22" s="183" t="s">
        <v>28</v>
      </c>
      <c r="H22" s="183"/>
      <c r="I22" s="183"/>
      <c r="J22" s="183"/>
      <c r="K22" s="128" t="s">
        <v>0</v>
      </c>
      <c r="L22" s="129" t="s">
        <v>45</v>
      </c>
      <c r="M22" s="130">
        <v>200</v>
      </c>
      <c r="O22" s="140"/>
      <c r="Q22" s="3" t="str">
        <f>Tabela!B15</f>
        <v>Consulta</v>
      </c>
      <c r="S22" s="3" t="str">
        <f>K9</f>
        <v>Cheques Inferiores </v>
      </c>
    </row>
    <row r="23" spans="2:19" ht="14.25">
      <c r="B23" s="181">
        <f t="shared" si="0"/>
        <v>5</v>
      </c>
      <c r="C23" s="182"/>
      <c r="D23" s="187" t="s">
        <v>37</v>
      </c>
      <c r="E23" s="187"/>
      <c r="F23" s="187"/>
      <c r="G23" s="183" t="s">
        <v>29</v>
      </c>
      <c r="H23" s="183"/>
      <c r="I23" s="183"/>
      <c r="J23" s="183"/>
      <c r="K23" s="128" t="s">
        <v>8</v>
      </c>
      <c r="L23" s="129" t="s">
        <v>45</v>
      </c>
      <c r="M23" s="130">
        <v>400</v>
      </c>
      <c r="O23" s="140"/>
      <c r="Q23" s="3" t="str">
        <f>Tabela!B16</f>
        <v>Assistência Técnica</v>
      </c>
      <c r="S23" s="3" t="str">
        <f>K10</f>
        <v>Cheques Superiores</v>
      </c>
    </row>
    <row r="24" spans="2:19" ht="14.25">
      <c r="B24" s="181">
        <f t="shared" si="0"/>
        <v>6</v>
      </c>
      <c r="C24" s="182"/>
      <c r="D24" s="183" t="s">
        <v>38</v>
      </c>
      <c r="E24" s="183"/>
      <c r="F24" s="183"/>
      <c r="G24" s="183" t="s">
        <v>18</v>
      </c>
      <c r="H24" s="183"/>
      <c r="I24" s="183"/>
      <c r="J24" s="183"/>
      <c r="K24" s="128" t="s">
        <v>3</v>
      </c>
      <c r="L24" s="129" t="s">
        <v>45</v>
      </c>
      <c r="M24" s="130">
        <v>350</v>
      </c>
      <c r="O24" s="140"/>
      <c r="Q24" s="3" t="str">
        <f>Tabela!B17</f>
        <v>Pagamentos</v>
      </c>
      <c r="S24" s="3" t="str">
        <f>K11</f>
        <v>Cheques outras Capitais</v>
      </c>
    </row>
    <row r="25" spans="2:19" ht="14.25">
      <c r="B25" s="181">
        <f t="shared" si="0"/>
        <v>7</v>
      </c>
      <c r="C25" s="182"/>
      <c r="D25" s="187" t="s">
        <v>39</v>
      </c>
      <c r="E25" s="187"/>
      <c r="F25" s="187"/>
      <c r="G25" s="183" t="s">
        <v>19</v>
      </c>
      <c r="H25" s="183"/>
      <c r="I25" s="183"/>
      <c r="J25" s="183"/>
      <c r="K25" s="128" t="s">
        <v>9</v>
      </c>
      <c r="L25" s="129" t="s">
        <v>45</v>
      </c>
      <c r="M25" s="130">
        <v>250</v>
      </c>
      <c r="O25" s="140"/>
      <c r="Q25" s="3" t="str">
        <f>Tabela!B18</f>
        <v>Adiantamento</v>
      </c>
      <c r="S25" s="3" t="str">
        <f>K12</f>
        <v>Cheques Praças/Interior</v>
      </c>
    </row>
    <row r="26" spans="2:17" ht="14.25">
      <c r="B26" s="181">
        <f t="shared" si="0"/>
        <v>8</v>
      </c>
      <c r="C26" s="182"/>
      <c r="D26" s="183" t="s">
        <v>40</v>
      </c>
      <c r="E26" s="183"/>
      <c r="F26" s="183"/>
      <c r="G26" s="183" t="s">
        <v>27</v>
      </c>
      <c r="H26" s="183"/>
      <c r="I26" s="183"/>
      <c r="J26" s="183"/>
      <c r="K26" s="128" t="s">
        <v>0</v>
      </c>
      <c r="L26" s="129" t="s">
        <v>45</v>
      </c>
      <c r="M26" s="130">
        <v>200</v>
      </c>
      <c r="O26" s="140"/>
      <c r="Q26" s="3">
        <f>Tabela!B19</f>
        <v>0</v>
      </c>
    </row>
    <row r="27" spans="2:17" ht="14.25">
      <c r="B27" s="181">
        <f t="shared" si="0"/>
        <v>9</v>
      </c>
      <c r="C27" s="182"/>
      <c r="D27" s="187" t="s">
        <v>41</v>
      </c>
      <c r="E27" s="187"/>
      <c r="F27" s="187"/>
      <c r="G27" s="183" t="s">
        <v>28</v>
      </c>
      <c r="H27" s="183"/>
      <c r="I27" s="183"/>
      <c r="J27" s="183"/>
      <c r="K27" s="128" t="s">
        <v>7</v>
      </c>
      <c r="L27" s="129" t="s">
        <v>45</v>
      </c>
      <c r="M27" s="130">
        <v>400</v>
      </c>
      <c r="O27" s="140"/>
      <c r="Q27" s="3">
        <f>Tabela!B20</f>
        <v>0</v>
      </c>
    </row>
    <row r="28" spans="2:17" ht="14.25">
      <c r="B28" s="181">
        <f t="shared" si="0"/>
        <v>10</v>
      </c>
      <c r="C28" s="182"/>
      <c r="D28" s="183" t="s">
        <v>42</v>
      </c>
      <c r="E28" s="183"/>
      <c r="F28" s="183"/>
      <c r="G28" s="183" t="s">
        <v>29</v>
      </c>
      <c r="H28" s="183"/>
      <c r="I28" s="183"/>
      <c r="J28" s="183"/>
      <c r="K28" s="128" t="s">
        <v>8</v>
      </c>
      <c r="L28" s="129" t="s">
        <v>45</v>
      </c>
      <c r="M28" s="130">
        <v>400</v>
      </c>
      <c r="O28" s="140"/>
      <c r="Q28" s="3">
        <f>Tabela!B21</f>
        <v>0</v>
      </c>
    </row>
    <row r="29" spans="2:17" ht="14.25">
      <c r="B29" s="181">
        <f t="shared" si="0"/>
        <v>11</v>
      </c>
      <c r="C29" s="182"/>
      <c r="D29" s="187" t="s">
        <v>43</v>
      </c>
      <c r="E29" s="187"/>
      <c r="F29" s="187"/>
      <c r="G29" s="183" t="s">
        <v>27</v>
      </c>
      <c r="H29" s="183"/>
      <c r="I29" s="183"/>
      <c r="J29" s="183"/>
      <c r="K29" s="128" t="s">
        <v>3</v>
      </c>
      <c r="L29" s="129" t="s">
        <v>32</v>
      </c>
      <c r="M29" s="130">
        <v>350</v>
      </c>
      <c r="O29" s="140"/>
      <c r="Q29" s="3">
        <f>Tabela!B22</f>
        <v>0</v>
      </c>
    </row>
    <row r="30" spans="2:17" ht="14.25">
      <c r="B30" s="181">
        <f t="shared" si="0"/>
        <v>12</v>
      </c>
      <c r="C30" s="182"/>
      <c r="D30" s="187" t="s">
        <v>74</v>
      </c>
      <c r="E30" s="187"/>
      <c r="F30" s="187"/>
      <c r="G30" s="183" t="s">
        <v>27</v>
      </c>
      <c r="H30" s="183"/>
      <c r="I30" s="183"/>
      <c r="J30" s="183"/>
      <c r="K30" s="128" t="s">
        <v>1</v>
      </c>
      <c r="L30" s="129" t="s">
        <v>45</v>
      </c>
      <c r="M30" s="130">
        <v>300</v>
      </c>
      <c r="O30" s="140"/>
      <c r="Q30" s="3">
        <f>Tabela!B25</f>
        <v>0</v>
      </c>
    </row>
    <row r="31" spans="2:17" ht="14.25">
      <c r="B31" s="181">
        <f t="shared" si="0"/>
        <v>13</v>
      </c>
      <c r="C31" s="182"/>
      <c r="D31" s="183"/>
      <c r="E31" s="183"/>
      <c r="F31" s="183"/>
      <c r="G31" s="183"/>
      <c r="H31" s="183"/>
      <c r="I31" s="183"/>
      <c r="J31" s="183"/>
      <c r="K31" s="128"/>
      <c r="L31" s="129"/>
      <c r="M31" s="130"/>
      <c r="O31" s="140"/>
      <c r="Q31" s="3">
        <f>Tabela!B26</f>
        <v>0</v>
      </c>
    </row>
    <row r="32" spans="2:15" ht="14.25">
      <c r="B32" s="181">
        <f t="shared" si="0"/>
        <v>14</v>
      </c>
      <c r="C32" s="182"/>
      <c r="D32" s="183"/>
      <c r="E32" s="183"/>
      <c r="F32" s="183"/>
      <c r="G32" s="183"/>
      <c r="H32" s="183"/>
      <c r="I32" s="183"/>
      <c r="J32" s="183"/>
      <c r="K32" s="128"/>
      <c r="L32" s="129"/>
      <c r="M32" s="130"/>
      <c r="O32" s="140"/>
    </row>
    <row r="33" spans="2:15" ht="14.25">
      <c r="B33" s="181">
        <f t="shared" si="0"/>
        <v>15</v>
      </c>
      <c r="C33" s="182"/>
      <c r="D33" s="183"/>
      <c r="E33" s="183"/>
      <c r="F33" s="183"/>
      <c r="G33" s="183"/>
      <c r="H33" s="183"/>
      <c r="I33" s="183"/>
      <c r="J33" s="183"/>
      <c r="K33" s="128"/>
      <c r="L33" s="129"/>
      <c r="M33" s="130"/>
      <c r="O33" s="140"/>
    </row>
    <row r="34" spans="2:15" ht="14.25">
      <c r="B34" s="181">
        <f t="shared" si="0"/>
        <v>16</v>
      </c>
      <c r="C34" s="182"/>
      <c r="D34" s="183"/>
      <c r="E34" s="183"/>
      <c r="F34" s="183"/>
      <c r="G34" s="183"/>
      <c r="H34" s="183"/>
      <c r="I34" s="183"/>
      <c r="J34" s="183"/>
      <c r="K34" s="128"/>
      <c r="L34" s="129"/>
      <c r="M34" s="130"/>
      <c r="O34" s="140"/>
    </row>
    <row r="35" spans="2:15" ht="14.25">
      <c r="B35" s="181">
        <f t="shared" si="0"/>
        <v>17</v>
      </c>
      <c r="C35" s="182"/>
      <c r="D35" s="183"/>
      <c r="E35" s="183"/>
      <c r="F35" s="183"/>
      <c r="G35" s="183"/>
      <c r="H35" s="183"/>
      <c r="I35" s="183"/>
      <c r="J35" s="183"/>
      <c r="K35" s="128"/>
      <c r="L35" s="129"/>
      <c r="M35" s="130"/>
      <c r="O35" s="140"/>
    </row>
    <row r="36" spans="2:15" ht="14.25">
      <c r="B36" s="181">
        <f t="shared" si="0"/>
        <v>18</v>
      </c>
      <c r="C36" s="182"/>
      <c r="D36" s="183"/>
      <c r="E36" s="183"/>
      <c r="F36" s="183"/>
      <c r="G36" s="183"/>
      <c r="H36" s="183"/>
      <c r="I36" s="183"/>
      <c r="J36" s="183"/>
      <c r="K36" s="128"/>
      <c r="L36" s="129"/>
      <c r="M36" s="130"/>
      <c r="O36" s="140"/>
    </row>
    <row r="37" spans="2:15" ht="14.25">
      <c r="B37" s="181">
        <f t="shared" si="0"/>
        <v>19</v>
      </c>
      <c r="C37" s="182"/>
      <c r="D37" s="183"/>
      <c r="E37" s="183"/>
      <c r="F37" s="183"/>
      <c r="G37" s="183"/>
      <c r="H37" s="183"/>
      <c r="I37" s="183"/>
      <c r="J37" s="183"/>
      <c r="K37" s="128"/>
      <c r="L37" s="129"/>
      <c r="M37" s="130"/>
      <c r="O37" s="140"/>
    </row>
    <row r="38" spans="2:15" ht="14.25">
      <c r="B38" s="181">
        <f t="shared" si="0"/>
        <v>20</v>
      </c>
      <c r="C38" s="182"/>
      <c r="D38" s="183"/>
      <c r="E38" s="183"/>
      <c r="F38" s="183"/>
      <c r="G38" s="183"/>
      <c r="H38" s="183"/>
      <c r="I38" s="183"/>
      <c r="J38" s="183"/>
      <c r="K38" s="128"/>
      <c r="L38" s="129"/>
      <c r="M38" s="130"/>
      <c r="O38" s="140"/>
    </row>
    <row r="39" spans="2:15" ht="14.25">
      <c r="B39" s="181">
        <f t="shared" si="0"/>
        <v>21</v>
      </c>
      <c r="C39" s="182"/>
      <c r="D39" s="183"/>
      <c r="E39" s="183"/>
      <c r="F39" s="183"/>
      <c r="G39" s="183"/>
      <c r="H39" s="183"/>
      <c r="I39" s="183"/>
      <c r="J39" s="183"/>
      <c r="K39" s="128"/>
      <c r="L39" s="129"/>
      <c r="M39" s="130"/>
      <c r="O39" s="140"/>
    </row>
    <row r="40" spans="2:15" ht="15" thickBot="1">
      <c r="B40" s="198">
        <f t="shared" si="0"/>
        <v>22</v>
      </c>
      <c r="C40" s="199"/>
      <c r="D40" s="201"/>
      <c r="E40" s="201"/>
      <c r="F40" s="201"/>
      <c r="G40" s="201"/>
      <c r="H40" s="201"/>
      <c r="I40" s="201"/>
      <c r="J40" s="201"/>
      <c r="K40" s="131"/>
      <c r="L40" s="132"/>
      <c r="M40" s="133"/>
      <c r="O40" s="140"/>
    </row>
    <row r="41" spans="2:15" ht="14.25">
      <c r="B41" s="196">
        <f t="shared" si="0"/>
        <v>23</v>
      </c>
      <c r="C41" s="197"/>
      <c r="D41" s="187"/>
      <c r="E41" s="187"/>
      <c r="F41" s="187"/>
      <c r="G41" s="187"/>
      <c r="H41" s="187"/>
      <c r="I41" s="187"/>
      <c r="J41" s="187"/>
      <c r="K41" s="125"/>
      <c r="L41" s="126"/>
      <c r="M41" s="134"/>
      <c r="O41" s="140"/>
    </row>
    <row r="42" spans="2:15" ht="14.25">
      <c r="B42" s="181">
        <f t="shared" si="0"/>
        <v>24</v>
      </c>
      <c r="C42" s="182"/>
      <c r="D42" s="183"/>
      <c r="E42" s="183"/>
      <c r="F42" s="183"/>
      <c r="G42" s="183"/>
      <c r="H42" s="183"/>
      <c r="I42" s="183"/>
      <c r="J42" s="183"/>
      <c r="K42" s="128"/>
      <c r="L42" s="129"/>
      <c r="M42" s="135"/>
      <c r="O42" s="140"/>
    </row>
    <row r="43" spans="2:15" ht="14.25">
      <c r="B43" s="181">
        <f t="shared" si="0"/>
        <v>25</v>
      </c>
      <c r="C43" s="182"/>
      <c r="D43" s="183"/>
      <c r="E43" s="183"/>
      <c r="F43" s="183"/>
      <c r="G43" s="183"/>
      <c r="H43" s="183"/>
      <c r="I43" s="183"/>
      <c r="J43" s="183"/>
      <c r="K43" s="128"/>
      <c r="L43" s="129"/>
      <c r="M43" s="135"/>
      <c r="O43" s="140"/>
    </row>
    <row r="44" spans="2:15" ht="14.25">
      <c r="B44" s="181">
        <f t="shared" si="0"/>
        <v>26</v>
      </c>
      <c r="C44" s="182"/>
      <c r="D44" s="183"/>
      <c r="E44" s="183"/>
      <c r="F44" s="183"/>
      <c r="G44" s="183"/>
      <c r="H44" s="183"/>
      <c r="I44" s="183"/>
      <c r="J44" s="183"/>
      <c r="K44" s="128"/>
      <c r="L44" s="129"/>
      <c r="M44" s="135"/>
      <c r="O44" s="140"/>
    </row>
    <row r="45" spans="2:15" ht="14.25">
      <c r="B45" s="181">
        <f t="shared" si="0"/>
        <v>27</v>
      </c>
      <c r="C45" s="182"/>
      <c r="D45" s="183"/>
      <c r="E45" s="183"/>
      <c r="F45" s="183"/>
      <c r="G45" s="183"/>
      <c r="H45" s="183"/>
      <c r="I45" s="183"/>
      <c r="J45" s="183"/>
      <c r="K45" s="128"/>
      <c r="L45" s="129"/>
      <c r="M45" s="135"/>
      <c r="O45" s="140"/>
    </row>
    <row r="46" spans="2:15" ht="14.25">
      <c r="B46" s="181">
        <f t="shared" si="0"/>
        <v>28</v>
      </c>
      <c r="C46" s="182"/>
      <c r="D46" s="183"/>
      <c r="E46" s="183"/>
      <c r="F46" s="183"/>
      <c r="G46" s="183"/>
      <c r="H46" s="183"/>
      <c r="I46" s="183"/>
      <c r="J46" s="183"/>
      <c r="K46" s="128"/>
      <c r="L46" s="129"/>
      <c r="M46" s="135"/>
      <c r="O46" s="140"/>
    </row>
    <row r="47" spans="2:15" ht="14.25">
      <c r="B47" s="181">
        <f t="shared" si="0"/>
        <v>29</v>
      </c>
      <c r="C47" s="182"/>
      <c r="D47" s="183"/>
      <c r="E47" s="183"/>
      <c r="F47" s="183"/>
      <c r="G47" s="183"/>
      <c r="H47" s="183"/>
      <c r="I47" s="183"/>
      <c r="J47" s="183"/>
      <c r="K47" s="128"/>
      <c r="L47" s="129"/>
      <c r="M47" s="135"/>
      <c r="O47" s="140"/>
    </row>
    <row r="48" spans="2:15" ht="14.25">
      <c r="B48" s="181">
        <f t="shared" si="0"/>
        <v>30</v>
      </c>
      <c r="C48" s="182"/>
      <c r="D48" s="183"/>
      <c r="E48" s="183"/>
      <c r="F48" s="183"/>
      <c r="G48" s="183"/>
      <c r="H48" s="183"/>
      <c r="I48" s="183"/>
      <c r="J48" s="183"/>
      <c r="K48" s="128"/>
      <c r="L48" s="129"/>
      <c r="M48" s="135"/>
      <c r="O48" s="140"/>
    </row>
    <row r="49" spans="2:15" ht="14.25">
      <c r="B49" s="181">
        <f t="shared" si="0"/>
        <v>31</v>
      </c>
      <c r="C49" s="182"/>
      <c r="D49" s="183"/>
      <c r="E49" s="183"/>
      <c r="F49" s="183"/>
      <c r="G49" s="183"/>
      <c r="H49" s="183"/>
      <c r="I49" s="183"/>
      <c r="J49" s="183"/>
      <c r="K49" s="128"/>
      <c r="L49" s="129"/>
      <c r="M49" s="135"/>
      <c r="O49" s="140"/>
    </row>
    <row r="50" spans="2:15" ht="14.25">
      <c r="B50" s="181">
        <f t="shared" si="0"/>
        <v>32</v>
      </c>
      <c r="C50" s="182"/>
      <c r="D50" s="183"/>
      <c r="E50" s="183"/>
      <c r="F50" s="183"/>
      <c r="G50" s="183"/>
      <c r="H50" s="183"/>
      <c r="I50" s="183"/>
      <c r="J50" s="183"/>
      <c r="K50" s="128"/>
      <c r="L50" s="129"/>
      <c r="M50" s="135"/>
      <c r="O50" s="140"/>
    </row>
    <row r="51" spans="2:15" ht="14.25">
      <c r="B51" s="181">
        <f t="shared" si="0"/>
        <v>33</v>
      </c>
      <c r="C51" s="182"/>
      <c r="D51" s="183"/>
      <c r="E51" s="183"/>
      <c r="F51" s="183"/>
      <c r="G51" s="183"/>
      <c r="H51" s="183"/>
      <c r="I51" s="183"/>
      <c r="J51" s="183"/>
      <c r="K51" s="128"/>
      <c r="L51" s="129"/>
      <c r="M51" s="135"/>
      <c r="O51" s="140"/>
    </row>
    <row r="52" spans="2:15" ht="14.25">
      <c r="B52" s="181">
        <f t="shared" si="0"/>
        <v>34</v>
      </c>
      <c r="C52" s="182"/>
      <c r="D52" s="183"/>
      <c r="E52" s="183"/>
      <c r="F52" s="183"/>
      <c r="G52" s="183"/>
      <c r="H52" s="183"/>
      <c r="I52" s="183"/>
      <c r="J52" s="183"/>
      <c r="K52" s="128"/>
      <c r="L52" s="129"/>
      <c r="M52" s="135"/>
      <c r="O52" s="140"/>
    </row>
    <row r="53" spans="2:15" ht="14.25">
      <c r="B53" s="181">
        <f t="shared" si="0"/>
        <v>35</v>
      </c>
      <c r="C53" s="182"/>
      <c r="D53" s="183"/>
      <c r="E53" s="183"/>
      <c r="F53" s="183"/>
      <c r="G53" s="183"/>
      <c r="H53" s="183"/>
      <c r="I53" s="183"/>
      <c r="J53" s="183"/>
      <c r="K53" s="128"/>
      <c r="L53" s="129"/>
      <c r="M53" s="135"/>
      <c r="O53" s="140"/>
    </row>
    <row r="54" spans="2:15" ht="14.25">
      <c r="B54" s="181">
        <f t="shared" si="0"/>
        <v>36</v>
      </c>
      <c r="C54" s="182"/>
      <c r="D54" s="183"/>
      <c r="E54" s="183"/>
      <c r="F54" s="183"/>
      <c r="G54" s="183"/>
      <c r="H54" s="183"/>
      <c r="I54" s="183"/>
      <c r="J54" s="183"/>
      <c r="K54" s="128"/>
      <c r="L54" s="129"/>
      <c r="M54" s="135"/>
      <c r="O54" s="140"/>
    </row>
    <row r="55" spans="2:15" ht="14.25">
      <c r="B55" s="181">
        <f t="shared" si="0"/>
        <v>37</v>
      </c>
      <c r="C55" s="182"/>
      <c r="D55" s="183"/>
      <c r="E55" s="183"/>
      <c r="F55" s="183"/>
      <c r="G55" s="183"/>
      <c r="H55" s="183"/>
      <c r="I55" s="183"/>
      <c r="J55" s="183"/>
      <c r="K55" s="128"/>
      <c r="L55" s="129"/>
      <c r="M55" s="135"/>
      <c r="O55" s="140"/>
    </row>
    <row r="56" spans="2:15" ht="14.25">
      <c r="B56" s="181">
        <f t="shared" si="0"/>
        <v>38</v>
      </c>
      <c r="C56" s="182"/>
      <c r="D56" s="183"/>
      <c r="E56" s="183"/>
      <c r="F56" s="183"/>
      <c r="G56" s="183"/>
      <c r="H56" s="183"/>
      <c r="I56" s="183"/>
      <c r="J56" s="183"/>
      <c r="K56" s="128"/>
      <c r="L56" s="129"/>
      <c r="M56" s="135"/>
      <c r="O56" s="140"/>
    </row>
    <row r="57" spans="2:15" ht="14.25">
      <c r="B57" s="181">
        <f t="shared" si="0"/>
        <v>39</v>
      </c>
      <c r="C57" s="182"/>
      <c r="D57" s="183"/>
      <c r="E57" s="183"/>
      <c r="F57" s="183"/>
      <c r="G57" s="183"/>
      <c r="H57" s="183"/>
      <c r="I57" s="183"/>
      <c r="J57" s="183"/>
      <c r="K57" s="128"/>
      <c r="L57" s="129"/>
      <c r="M57" s="135"/>
      <c r="O57" s="140"/>
    </row>
    <row r="58" spans="2:15" ht="14.25">
      <c r="B58" s="181">
        <f t="shared" si="0"/>
        <v>40</v>
      </c>
      <c r="C58" s="182"/>
      <c r="D58" s="183"/>
      <c r="E58" s="183"/>
      <c r="F58" s="183"/>
      <c r="G58" s="183"/>
      <c r="H58" s="183"/>
      <c r="I58" s="183"/>
      <c r="J58" s="183"/>
      <c r="K58" s="128"/>
      <c r="L58" s="129"/>
      <c r="M58" s="135"/>
      <c r="O58" s="140"/>
    </row>
    <row r="59" spans="2:15" ht="14.25">
      <c r="B59" s="181">
        <f t="shared" si="0"/>
        <v>41</v>
      </c>
      <c r="C59" s="182"/>
      <c r="D59" s="183"/>
      <c r="E59" s="183"/>
      <c r="F59" s="183"/>
      <c r="G59" s="183"/>
      <c r="H59" s="183"/>
      <c r="I59" s="183"/>
      <c r="J59" s="183"/>
      <c r="K59" s="128"/>
      <c r="L59" s="129"/>
      <c r="M59" s="135"/>
      <c r="O59" s="140"/>
    </row>
    <row r="60" spans="2:15" ht="14.25">
      <c r="B60" s="181">
        <f t="shared" si="0"/>
        <v>42</v>
      </c>
      <c r="C60" s="182"/>
      <c r="D60" s="183"/>
      <c r="E60" s="183"/>
      <c r="F60" s="183"/>
      <c r="G60" s="183"/>
      <c r="H60" s="183"/>
      <c r="I60" s="183"/>
      <c r="J60" s="183"/>
      <c r="K60" s="128"/>
      <c r="L60" s="129"/>
      <c r="M60" s="135"/>
      <c r="O60" s="140"/>
    </row>
    <row r="61" spans="2:15" ht="14.25">
      <c r="B61" s="181">
        <f t="shared" si="0"/>
        <v>43</v>
      </c>
      <c r="C61" s="182"/>
      <c r="D61" s="183"/>
      <c r="E61" s="183"/>
      <c r="F61" s="183"/>
      <c r="G61" s="183"/>
      <c r="H61" s="183"/>
      <c r="I61" s="183"/>
      <c r="J61" s="183"/>
      <c r="K61" s="128"/>
      <c r="L61" s="129"/>
      <c r="M61" s="135"/>
      <c r="O61" s="140"/>
    </row>
    <row r="62" spans="2:15" ht="14.25">
      <c r="B62" s="181">
        <f t="shared" si="0"/>
        <v>44</v>
      </c>
      <c r="C62" s="182"/>
      <c r="D62" s="183"/>
      <c r="E62" s="183"/>
      <c r="F62" s="183"/>
      <c r="G62" s="183"/>
      <c r="H62" s="183"/>
      <c r="I62" s="183"/>
      <c r="J62" s="183"/>
      <c r="K62" s="128"/>
      <c r="L62" s="129"/>
      <c r="M62" s="135"/>
      <c r="O62" s="140"/>
    </row>
    <row r="63" spans="2:15" ht="14.25">
      <c r="B63" s="181">
        <f t="shared" si="0"/>
        <v>45</v>
      </c>
      <c r="C63" s="182"/>
      <c r="D63" s="183"/>
      <c r="E63" s="183"/>
      <c r="F63" s="183"/>
      <c r="G63" s="183"/>
      <c r="H63" s="183"/>
      <c r="I63" s="183"/>
      <c r="J63" s="183"/>
      <c r="K63" s="128"/>
      <c r="L63" s="129"/>
      <c r="M63" s="135"/>
      <c r="O63" s="140"/>
    </row>
    <row r="64" spans="2:15" ht="14.25">
      <c r="B64" s="181">
        <f t="shared" si="0"/>
        <v>46</v>
      </c>
      <c r="C64" s="182"/>
      <c r="D64" s="183"/>
      <c r="E64" s="183"/>
      <c r="F64" s="183"/>
      <c r="G64" s="183"/>
      <c r="H64" s="183"/>
      <c r="I64" s="183"/>
      <c r="J64" s="183"/>
      <c r="K64" s="128"/>
      <c r="L64" s="129"/>
      <c r="M64" s="135"/>
      <c r="O64" s="140"/>
    </row>
    <row r="65" spans="2:15" ht="14.25">
      <c r="B65" s="181">
        <f t="shared" si="0"/>
        <v>47</v>
      </c>
      <c r="C65" s="182"/>
      <c r="D65" s="183"/>
      <c r="E65" s="183"/>
      <c r="F65" s="183"/>
      <c r="G65" s="183"/>
      <c r="H65" s="183"/>
      <c r="I65" s="183"/>
      <c r="J65" s="183"/>
      <c r="K65" s="128"/>
      <c r="L65" s="129"/>
      <c r="M65" s="135"/>
      <c r="O65" s="140"/>
    </row>
    <row r="66" spans="2:15" ht="14.25">
      <c r="B66" s="181">
        <f t="shared" si="0"/>
        <v>48</v>
      </c>
      <c r="C66" s="182"/>
      <c r="D66" s="183"/>
      <c r="E66" s="183"/>
      <c r="F66" s="183"/>
      <c r="G66" s="183"/>
      <c r="H66" s="183"/>
      <c r="I66" s="183"/>
      <c r="J66" s="183"/>
      <c r="K66" s="128"/>
      <c r="L66" s="129"/>
      <c r="M66" s="135"/>
      <c r="O66" s="140"/>
    </row>
    <row r="67" spans="2:15" ht="14.25">
      <c r="B67" s="181">
        <f t="shared" si="0"/>
        <v>49</v>
      </c>
      <c r="C67" s="182"/>
      <c r="D67" s="183"/>
      <c r="E67" s="183"/>
      <c r="F67" s="183"/>
      <c r="G67" s="183"/>
      <c r="H67" s="183"/>
      <c r="I67" s="183"/>
      <c r="J67" s="183"/>
      <c r="K67" s="128"/>
      <c r="L67" s="129"/>
      <c r="M67" s="135"/>
      <c r="O67" s="140"/>
    </row>
    <row r="68" spans="2:15" ht="14.25">
      <c r="B68" s="181">
        <f t="shared" si="0"/>
        <v>50</v>
      </c>
      <c r="C68" s="182"/>
      <c r="D68" s="183"/>
      <c r="E68" s="183"/>
      <c r="F68" s="183"/>
      <c r="G68" s="183"/>
      <c r="H68" s="183"/>
      <c r="I68" s="183"/>
      <c r="J68" s="183"/>
      <c r="K68" s="128"/>
      <c r="L68" s="129"/>
      <c r="M68" s="135"/>
      <c r="O68" s="140"/>
    </row>
    <row r="69" spans="2:15" ht="14.25">
      <c r="B69" s="181">
        <f t="shared" si="0"/>
        <v>51</v>
      </c>
      <c r="C69" s="182"/>
      <c r="D69" s="183"/>
      <c r="E69" s="183"/>
      <c r="F69" s="183"/>
      <c r="G69" s="183"/>
      <c r="H69" s="183"/>
      <c r="I69" s="183"/>
      <c r="J69" s="183"/>
      <c r="K69" s="128"/>
      <c r="L69" s="129"/>
      <c r="M69" s="135"/>
      <c r="O69" s="140"/>
    </row>
    <row r="70" spans="2:15" ht="14.25">
      <c r="B70" s="181">
        <f t="shared" si="0"/>
        <v>52</v>
      </c>
      <c r="C70" s="182"/>
      <c r="D70" s="183"/>
      <c r="E70" s="183"/>
      <c r="F70" s="183"/>
      <c r="G70" s="183"/>
      <c r="H70" s="183"/>
      <c r="I70" s="183"/>
      <c r="J70" s="183"/>
      <c r="K70" s="128"/>
      <c r="L70" s="129"/>
      <c r="M70" s="135"/>
      <c r="O70" s="140"/>
    </row>
    <row r="71" spans="2:15" ht="14.25">
      <c r="B71" s="181">
        <f t="shared" si="0"/>
        <v>53</v>
      </c>
      <c r="C71" s="182"/>
      <c r="D71" s="183"/>
      <c r="E71" s="183"/>
      <c r="F71" s="183"/>
      <c r="G71" s="183"/>
      <c r="H71" s="183"/>
      <c r="I71" s="183"/>
      <c r="J71" s="183"/>
      <c r="K71" s="128"/>
      <c r="L71" s="129"/>
      <c r="M71" s="135"/>
      <c r="O71" s="140"/>
    </row>
    <row r="72" spans="2:15" ht="14.25">
      <c r="B72" s="181">
        <f t="shared" si="0"/>
        <v>54</v>
      </c>
      <c r="C72" s="182"/>
      <c r="D72" s="183"/>
      <c r="E72" s="183"/>
      <c r="F72" s="183"/>
      <c r="G72" s="183"/>
      <c r="H72" s="183"/>
      <c r="I72" s="183"/>
      <c r="J72" s="183"/>
      <c r="K72" s="128"/>
      <c r="L72" s="129"/>
      <c r="M72" s="135"/>
      <c r="O72" s="140"/>
    </row>
    <row r="73" spans="2:15" ht="14.25">
      <c r="B73" s="181">
        <f t="shared" si="0"/>
        <v>55</v>
      </c>
      <c r="C73" s="182"/>
      <c r="D73" s="183"/>
      <c r="E73" s="183"/>
      <c r="F73" s="183"/>
      <c r="G73" s="183"/>
      <c r="H73" s="183"/>
      <c r="I73" s="183"/>
      <c r="J73" s="183"/>
      <c r="K73" s="128"/>
      <c r="L73" s="129"/>
      <c r="M73" s="135"/>
      <c r="O73" s="140"/>
    </row>
    <row r="74" spans="2:15" ht="14.25">
      <c r="B74" s="181">
        <f t="shared" si="0"/>
        <v>56</v>
      </c>
      <c r="C74" s="182"/>
      <c r="D74" s="183"/>
      <c r="E74" s="183"/>
      <c r="F74" s="183"/>
      <c r="G74" s="183"/>
      <c r="H74" s="183"/>
      <c r="I74" s="183"/>
      <c r="J74" s="183"/>
      <c r="K74" s="128"/>
      <c r="L74" s="129"/>
      <c r="M74" s="135"/>
      <c r="O74" s="140"/>
    </row>
    <row r="75" spans="2:15" ht="14.25">
      <c r="B75" s="181">
        <f t="shared" si="0"/>
        <v>57</v>
      </c>
      <c r="C75" s="182"/>
      <c r="D75" s="183"/>
      <c r="E75" s="183"/>
      <c r="F75" s="183"/>
      <c r="G75" s="183"/>
      <c r="H75" s="183"/>
      <c r="I75" s="183"/>
      <c r="J75" s="183"/>
      <c r="K75" s="128"/>
      <c r="L75" s="129"/>
      <c r="M75" s="135"/>
      <c r="O75" s="140"/>
    </row>
    <row r="76" spans="2:15" ht="14.25">
      <c r="B76" s="181">
        <f t="shared" si="0"/>
        <v>58</v>
      </c>
      <c r="C76" s="182"/>
      <c r="D76" s="183"/>
      <c r="E76" s="183"/>
      <c r="F76" s="183"/>
      <c r="G76" s="183"/>
      <c r="H76" s="183"/>
      <c r="I76" s="183"/>
      <c r="J76" s="183"/>
      <c r="K76" s="128"/>
      <c r="L76" s="129"/>
      <c r="M76" s="135"/>
      <c r="O76" s="140"/>
    </row>
    <row r="77" spans="2:15" ht="15" thickBot="1">
      <c r="B77" s="184">
        <f t="shared" si="0"/>
        <v>59</v>
      </c>
      <c r="C77" s="185"/>
      <c r="D77" s="186"/>
      <c r="E77" s="186"/>
      <c r="F77" s="186"/>
      <c r="G77" s="186"/>
      <c r="H77" s="186"/>
      <c r="I77" s="186"/>
      <c r="J77" s="186"/>
      <c r="K77" s="136"/>
      <c r="L77" s="137"/>
      <c r="M77" s="138"/>
      <c r="O77" s="141"/>
    </row>
    <row r="78" ht="13.5"/>
    <row r="79" ht="13.5" hidden="1"/>
    <row r="80" ht="13.5" hidden="1"/>
  </sheetData>
  <sheetProtection password="CF7A" sheet="1" objects="1" scenarios="1"/>
  <mergeCells count="192">
    <mergeCell ref="B62:C62"/>
    <mergeCell ref="D62:F62"/>
    <mergeCell ref="G62:J62"/>
    <mergeCell ref="B61:C61"/>
    <mergeCell ref="D61:F61"/>
    <mergeCell ref="G61:J61"/>
    <mergeCell ref="L13:M13"/>
    <mergeCell ref="K15:L15"/>
    <mergeCell ref="H14:H15"/>
    <mergeCell ref="B60:C60"/>
    <mergeCell ref="D60:F60"/>
    <mergeCell ref="G60:J60"/>
    <mergeCell ref="D17:F17"/>
    <mergeCell ref="B59:C59"/>
    <mergeCell ref="D59:F59"/>
    <mergeCell ref="G59:J59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O16:O18"/>
    <mergeCell ref="D35:F35"/>
    <mergeCell ref="G30:J30"/>
    <mergeCell ref="G35:J35"/>
    <mergeCell ref="G31:J31"/>
    <mergeCell ref="G32:J32"/>
    <mergeCell ref="G33:J33"/>
    <mergeCell ref="G34:J34"/>
    <mergeCell ref="D37:F37"/>
    <mergeCell ref="D36:F36"/>
    <mergeCell ref="D31:F31"/>
    <mergeCell ref="D32:F32"/>
    <mergeCell ref="D33:F33"/>
    <mergeCell ref="D34:F34"/>
    <mergeCell ref="B57:C57"/>
    <mergeCell ref="D57:F57"/>
    <mergeCell ref="G57:J57"/>
    <mergeCell ref="D39:F39"/>
    <mergeCell ref="D40:F40"/>
    <mergeCell ref="G48:J48"/>
    <mergeCell ref="G49:J49"/>
    <mergeCell ref="G43:J43"/>
    <mergeCell ref="G56:J56"/>
    <mergeCell ref="D45:F45"/>
    <mergeCell ref="B58:C58"/>
    <mergeCell ref="D58:F58"/>
    <mergeCell ref="G58:J58"/>
    <mergeCell ref="D46:F46"/>
    <mergeCell ref="D47:F47"/>
    <mergeCell ref="D48:F48"/>
    <mergeCell ref="D49:F49"/>
    <mergeCell ref="G47:J47"/>
    <mergeCell ref="B56:C56"/>
    <mergeCell ref="D56:F56"/>
    <mergeCell ref="D42:F42"/>
    <mergeCell ref="D43:F43"/>
    <mergeCell ref="D44:F44"/>
    <mergeCell ref="D38:F38"/>
    <mergeCell ref="B54:C54"/>
    <mergeCell ref="D54:F54"/>
    <mergeCell ref="G54:J54"/>
    <mergeCell ref="B55:C55"/>
    <mergeCell ref="D55:F55"/>
    <mergeCell ref="G55:J55"/>
    <mergeCell ref="B52:C52"/>
    <mergeCell ref="D52:F52"/>
    <mergeCell ref="G52:J52"/>
    <mergeCell ref="B53:C53"/>
    <mergeCell ref="D53:F53"/>
    <mergeCell ref="G53:J53"/>
    <mergeCell ref="B51:C51"/>
    <mergeCell ref="D51:F51"/>
    <mergeCell ref="G51:J51"/>
    <mergeCell ref="D50:F50"/>
    <mergeCell ref="B50:C50"/>
    <mergeCell ref="B21:C21"/>
    <mergeCell ref="B22:C22"/>
    <mergeCell ref="B23:C23"/>
    <mergeCell ref="B24:C24"/>
    <mergeCell ref="B30:C30"/>
    <mergeCell ref="B25:C25"/>
    <mergeCell ref="B26:C26"/>
    <mergeCell ref="B27:C27"/>
    <mergeCell ref="B28:C28"/>
    <mergeCell ref="B49:C49"/>
    <mergeCell ref="B42:C42"/>
    <mergeCell ref="B43:C43"/>
    <mergeCell ref="B44:C44"/>
    <mergeCell ref="B45:C45"/>
    <mergeCell ref="G21:J21"/>
    <mergeCell ref="G22:J22"/>
    <mergeCell ref="G23:J23"/>
    <mergeCell ref="B46:C46"/>
    <mergeCell ref="B32:C32"/>
    <mergeCell ref="B33:C33"/>
    <mergeCell ref="B34:C34"/>
    <mergeCell ref="B29:C29"/>
    <mergeCell ref="G24:J24"/>
    <mergeCell ref="G25:J25"/>
    <mergeCell ref="C14:D15"/>
    <mergeCell ref="G17:J17"/>
    <mergeCell ref="G19:J19"/>
    <mergeCell ref="G20:J20"/>
    <mergeCell ref="B17:C17"/>
    <mergeCell ref="D19:F19"/>
    <mergeCell ref="D20:F20"/>
    <mergeCell ref="B19:C19"/>
    <mergeCell ref="B20:C20"/>
    <mergeCell ref="B35:C35"/>
    <mergeCell ref="B37:C37"/>
    <mergeCell ref="B31:C31"/>
    <mergeCell ref="B36:C36"/>
    <mergeCell ref="B9:E9"/>
    <mergeCell ref="G9:I9"/>
    <mergeCell ref="B2:I2"/>
    <mergeCell ref="B4:I4"/>
    <mergeCell ref="B5:I7"/>
    <mergeCell ref="G41:J41"/>
    <mergeCell ref="G42:J42"/>
    <mergeCell ref="C11:D11"/>
    <mergeCell ref="C13:D13"/>
    <mergeCell ref="B41:C41"/>
    <mergeCell ref="D41:F41"/>
    <mergeCell ref="B38:C38"/>
    <mergeCell ref="B39:C39"/>
    <mergeCell ref="B40:C40"/>
    <mergeCell ref="G36:J36"/>
    <mergeCell ref="G63:J63"/>
    <mergeCell ref="G26:J26"/>
    <mergeCell ref="G27:J27"/>
    <mergeCell ref="G28:J28"/>
    <mergeCell ref="G29:J29"/>
    <mergeCell ref="G50:J50"/>
    <mergeCell ref="G37:J37"/>
    <mergeCell ref="G38:J38"/>
    <mergeCell ref="G39:J39"/>
    <mergeCell ref="G40:J40"/>
    <mergeCell ref="B64:C64"/>
    <mergeCell ref="D64:F64"/>
    <mergeCell ref="G64:J64"/>
    <mergeCell ref="G44:J44"/>
    <mergeCell ref="G45:J45"/>
    <mergeCell ref="G46:J46"/>
    <mergeCell ref="B47:C47"/>
    <mergeCell ref="B48:C48"/>
    <mergeCell ref="B63:C63"/>
    <mergeCell ref="D63:F63"/>
    <mergeCell ref="B65:C65"/>
    <mergeCell ref="D65:F65"/>
    <mergeCell ref="G65:J65"/>
    <mergeCell ref="B66:C66"/>
    <mergeCell ref="D66:F66"/>
    <mergeCell ref="G66:J66"/>
    <mergeCell ref="B67:C67"/>
    <mergeCell ref="D67:F67"/>
    <mergeCell ref="G67:J67"/>
    <mergeCell ref="B68:C68"/>
    <mergeCell ref="D68:F68"/>
    <mergeCell ref="G68:J68"/>
    <mergeCell ref="B69:C69"/>
    <mergeCell ref="D69:F69"/>
    <mergeCell ref="G69:J69"/>
    <mergeCell ref="B70:C70"/>
    <mergeCell ref="D70:F70"/>
    <mergeCell ref="G70:J70"/>
    <mergeCell ref="G71:J71"/>
    <mergeCell ref="B72:C72"/>
    <mergeCell ref="D72:F72"/>
    <mergeCell ref="G72:J72"/>
    <mergeCell ref="B71:C71"/>
    <mergeCell ref="D71:F71"/>
    <mergeCell ref="B77:C77"/>
    <mergeCell ref="D77:F77"/>
    <mergeCell ref="G77:J77"/>
    <mergeCell ref="B73:C73"/>
    <mergeCell ref="D73:F73"/>
    <mergeCell ref="G73:J73"/>
    <mergeCell ref="D74:F74"/>
    <mergeCell ref="G74:J74"/>
    <mergeCell ref="B76:C76"/>
    <mergeCell ref="D76:F76"/>
    <mergeCell ref="G76:J76"/>
    <mergeCell ref="B74:C74"/>
    <mergeCell ref="B75:C75"/>
    <mergeCell ref="D75:F75"/>
    <mergeCell ref="G75:J75"/>
  </mergeCells>
  <conditionalFormatting sqref="M13">
    <cfRule type="cellIs" priority="1" dxfId="0" operator="equal" stopIfTrue="1">
      <formula>"parcela"</formula>
    </cfRule>
  </conditionalFormatting>
  <conditionalFormatting sqref="K19:K77">
    <cfRule type="cellIs" priority="2" dxfId="1" operator="equal" stopIfTrue="1">
      <formula>"desembolsos"</formula>
    </cfRule>
  </conditionalFormatting>
  <dataValidations count="3">
    <dataValidation type="list" allowBlank="1" showInputMessage="1" showErrorMessage="1" sqref="L19:L77">
      <formula1>"Período,Atrasado,Antecipado"</formula1>
    </dataValidation>
    <dataValidation type="list" allowBlank="1" showInputMessage="1" showErrorMessage="1" sqref="G19:J77">
      <formula1>$Q$19:$Q$31</formula1>
    </dataValidation>
    <dataValidation type="list" allowBlank="1" showInputMessage="1" showErrorMessage="1" sqref="K19:K77">
      <formula1>S$19:S$25</formula1>
    </dataValidation>
  </dataValidations>
  <printOptions horizontalCentered="1"/>
  <pageMargins left="0.1968503937007874" right="0.1968503937007874" top="0.1968503937007874" bottom="0.35433070866141736" header="0.5118110236220472" footer="0.1968503937007874"/>
  <pageSetup orientation="landscape" paperSize="9" r:id="rId1"/>
  <headerFooter alignWithMargins="0">
    <oddFooter>&amp;L&amp;8&amp;F/&amp;A&amp;C&amp;8Caixa do dia:&amp;D&amp;R&amp;8Página: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S77"/>
  <sheetViews>
    <sheetView showGridLines="0" showRowColHeaders="0" zoomScale="95" zoomScaleNormal="95" workbookViewId="0" topLeftCell="A3">
      <selection activeCell="L11" sqref="L11"/>
    </sheetView>
  </sheetViews>
  <sheetFormatPr defaultColWidth="9.140625" defaultRowHeight="13.5" zeroHeight="1"/>
  <cols>
    <col min="1" max="2" width="1.7109375" style="3" customWidth="1"/>
    <col min="3" max="3" width="2.00390625" style="3" customWidth="1"/>
    <col min="4" max="4" width="39.7109375" style="3" customWidth="1"/>
    <col min="5" max="7" width="1.7109375" style="3" customWidth="1"/>
    <col min="8" max="8" width="28.8515625" style="3" customWidth="1"/>
    <col min="9" max="10" width="1.7109375" style="3" customWidth="1"/>
    <col min="11" max="11" width="26.57421875" style="9" customWidth="1"/>
    <col min="12" max="12" width="12.28125" style="3" customWidth="1"/>
    <col min="13" max="13" width="20.28125" style="3" customWidth="1"/>
    <col min="14" max="14" width="1.7109375" style="3" customWidth="1"/>
    <col min="15" max="15" width="18.57421875" style="3" customWidth="1"/>
    <col min="16" max="16" width="1.7109375" style="3" customWidth="1"/>
    <col min="17" max="17" width="18.57421875" style="3" hidden="1" customWidth="1"/>
    <col min="18" max="16384" width="9.140625" style="3" hidden="1" customWidth="1"/>
  </cols>
  <sheetData>
    <row r="1" ht="14.25" thickBot="1"/>
    <row r="2" spans="2:13" ht="26.25" customHeight="1" thickBot="1">
      <c r="B2" s="191" t="s">
        <v>26</v>
      </c>
      <c r="C2" s="191"/>
      <c r="D2" s="191"/>
      <c r="E2" s="191"/>
      <c r="F2" s="191"/>
      <c r="G2" s="191"/>
      <c r="H2" s="191"/>
      <c r="I2" s="191"/>
      <c r="J2" s="37"/>
      <c r="K2" s="2" t="s">
        <v>11</v>
      </c>
      <c r="L2" s="34" t="s">
        <v>6</v>
      </c>
      <c r="M2" s="124">
        <v>299.99</v>
      </c>
    </row>
    <row r="3" spans="2:13" ht="4.5" customHeight="1" thickBot="1">
      <c r="B3" s="36"/>
      <c r="C3" s="36"/>
      <c r="D3" s="36"/>
      <c r="E3" s="36"/>
      <c r="F3" s="36"/>
      <c r="G3" s="36"/>
      <c r="H3" s="36"/>
      <c r="I3" s="36"/>
      <c r="J3" s="37"/>
      <c r="K3" s="12"/>
      <c r="L3" s="12"/>
      <c r="M3" s="12"/>
    </row>
    <row r="4" spans="1:13" s="4" customFormat="1" ht="27.75" thickBot="1">
      <c r="A4" s="11"/>
      <c r="B4" s="192">
        <f ca="1">TODAY()</f>
        <v>39892</v>
      </c>
      <c r="C4" s="192"/>
      <c r="D4" s="192"/>
      <c r="E4" s="192"/>
      <c r="F4" s="192"/>
      <c r="G4" s="192"/>
      <c r="H4" s="192"/>
      <c r="I4" s="192"/>
      <c r="J4" s="37"/>
      <c r="K4" s="13" t="s">
        <v>4</v>
      </c>
      <c r="L4" s="22" t="s">
        <v>10</v>
      </c>
      <c r="M4" s="35" t="s">
        <v>21</v>
      </c>
    </row>
    <row r="5" spans="1:13" ht="13.5" customHeight="1">
      <c r="A5" s="5"/>
      <c r="B5" s="212" t="s">
        <v>53</v>
      </c>
      <c r="C5" s="213"/>
      <c r="D5" s="213"/>
      <c r="E5" s="213"/>
      <c r="F5" s="213"/>
      <c r="G5" s="213"/>
      <c r="H5" s="213"/>
      <c r="I5" s="214"/>
      <c r="J5" s="36"/>
      <c r="K5" s="14" t="s">
        <v>0</v>
      </c>
      <c r="L5" s="18" t="s">
        <v>5</v>
      </c>
      <c r="M5" s="60">
        <f>SUMIF($K$19:$K$77,K5,$M$19:$M$77)</f>
        <v>400</v>
      </c>
    </row>
    <row r="6" spans="1:13" ht="13.5" customHeight="1" thickBot="1">
      <c r="A6" s="5"/>
      <c r="B6" s="215"/>
      <c r="C6" s="216"/>
      <c r="D6" s="216"/>
      <c r="E6" s="216"/>
      <c r="F6" s="216"/>
      <c r="G6" s="216"/>
      <c r="H6" s="216"/>
      <c r="I6" s="217"/>
      <c r="J6" s="36"/>
      <c r="K6" s="14" t="s">
        <v>60</v>
      </c>
      <c r="L6" s="18" t="s">
        <v>5</v>
      </c>
      <c r="M6" s="62">
        <f>SUMIF($K$19:$K$77,K6,$M$19:$M$77)*-1</f>
        <v>0</v>
      </c>
    </row>
    <row r="7" spans="1:13" ht="13.5" customHeight="1" thickBot="1" thickTop="1">
      <c r="A7" s="5"/>
      <c r="B7" s="218"/>
      <c r="C7" s="219"/>
      <c r="D7" s="219"/>
      <c r="E7" s="219"/>
      <c r="F7" s="219"/>
      <c r="G7" s="219"/>
      <c r="H7" s="219"/>
      <c r="I7" s="220"/>
      <c r="J7" s="36"/>
      <c r="K7" s="78" t="s">
        <v>62</v>
      </c>
      <c r="L7" s="18"/>
      <c r="M7" s="79">
        <f>SUM(M5:M6)</f>
        <v>400</v>
      </c>
    </row>
    <row r="8" spans="1:13" ht="14.25" customHeight="1">
      <c r="A8" s="7"/>
      <c r="J8" s="36"/>
      <c r="K8" s="15" t="s">
        <v>1</v>
      </c>
      <c r="L8" s="19" t="s">
        <v>5</v>
      </c>
      <c r="M8" s="61">
        <f>SUMIF($K$19:$K$77,K8,$M$19:$M$77)</f>
        <v>350</v>
      </c>
    </row>
    <row r="9" spans="1:13" ht="14.25" customHeight="1" thickBot="1">
      <c r="A9" s="7"/>
      <c r="B9" s="189" t="s">
        <v>25</v>
      </c>
      <c r="C9" s="189"/>
      <c r="D9" s="189"/>
      <c r="E9" s="189"/>
      <c r="F9" s="36"/>
      <c r="G9" s="190" t="s">
        <v>24</v>
      </c>
      <c r="H9" s="190"/>
      <c r="I9" s="190"/>
      <c r="J9" s="36"/>
      <c r="K9" s="16" t="s">
        <v>9</v>
      </c>
      <c r="L9" s="19">
        <v>2</v>
      </c>
      <c r="M9" s="61">
        <f>SUMIF($K$19:$K$77,K9,$M$19:$M$77)</f>
        <v>650</v>
      </c>
    </row>
    <row r="10" spans="1:13" ht="14.25" customHeight="1">
      <c r="A10" s="8"/>
      <c r="B10" s="25"/>
      <c r="C10" s="49"/>
      <c r="D10" s="38"/>
      <c r="E10" s="26"/>
      <c r="F10" s="36"/>
      <c r="G10" s="46"/>
      <c r="H10" s="41"/>
      <c r="I10" s="42"/>
      <c r="J10" s="36"/>
      <c r="K10" s="16" t="s">
        <v>3</v>
      </c>
      <c r="L10" s="20">
        <v>1</v>
      </c>
      <c r="M10" s="61">
        <f>SUMIF($K$19:$K$77,K10,$M$19:$M$77)</f>
        <v>1050</v>
      </c>
    </row>
    <row r="11" spans="2:13" ht="14.25" customHeight="1">
      <c r="B11" s="27"/>
      <c r="C11" s="188"/>
      <c r="D11" s="188"/>
      <c r="E11" s="28"/>
      <c r="F11" s="36"/>
      <c r="G11" s="47"/>
      <c r="H11" s="123"/>
      <c r="I11" s="44"/>
      <c r="J11" s="36"/>
      <c r="K11" s="17" t="s">
        <v>7</v>
      </c>
      <c r="L11" s="19">
        <v>3</v>
      </c>
      <c r="M11" s="61">
        <f>SUMIF($K$19:$K$77,K11,$M$19:$M$77)</f>
        <v>900</v>
      </c>
    </row>
    <row r="12" spans="2:13" ht="15" customHeight="1" thickBot="1">
      <c r="B12" s="27"/>
      <c r="C12" s="50" t="s">
        <v>22</v>
      </c>
      <c r="D12" s="39"/>
      <c r="E12" s="28"/>
      <c r="F12" s="36"/>
      <c r="G12" s="47"/>
      <c r="H12" s="40" t="s">
        <v>22</v>
      </c>
      <c r="I12" s="43"/>
      <c r="J12" s="36"/>
      <c r="K12" s="31" t="s">
        <v>8</v>
      </c>
      <c r="L12" s="32">
        <v>4</v>
      </c>
      <c r="M12" s="62">
        <f>SUMIF($K$19:$K$77,K12,$M$19:$M$77)</f>
        <v>800</v>
      </c>
    </row>
    <row r="13" spans="2:13" ht="15.75" customHeight="1" thickBot="1" thickTop="1">
      <c r="B13" s="27"/>
      <c r="C13" s="195"/>
      <c r="D13" s="195"/>
      <c r="E13" s="28"/>
      <c r="F13" s="36"/>
      <c r="G13" s="47"/>
      <c r="H13" s="123"/>
      <c r="I13" s="44"/>
      <c r="J13" s="36"/>
      <c r="K13" s="33" t="s">
        <v>2</v>
      </c>
      <c r="L13" s="206">
        <f>SUM(M7:M12)</f>
        <v>4150</v>
      </c>
      <c r="M13" s="207"/>
    </row>
    <row r="14" spans="2:11" ht="4.5" customHeight="1" thickBot="1">
      <c r="B14" s="29"/>
      <c r="C14" s="193" t="s">
        <v>17</v>
      </c>
      <c r="D14" s="193"/>
      <c r="E14" s="30"/>
      <c r="F14" s="36"/>
      <c r="G14" s="47"/>
      <c r="H14" s="210" t="s">
        <v>17</v>
      </c>
      <c r="I14" s="43"/>
      <c r="J14" s="36"/>
      <c r="K14" s="10"/>
    </row>
    <row r="15" spans="2:13" ht="14.25" customHeight="1" thickBot="1">
      <c r="B15" s="23"/>
      <c r="C15" s="194"/>
      <c r="D15" s="194"/>
      <c r="E15" s="24"/>
      <c r="F15" s="36"/>
      <c r="G15" s="48"/>
      <c r="H15" s="211"/>
      <c r="I15" s="45"/>
      <c r="J15" s="36"/>
      <c r="K15" s="208" t="s">
        <v>12</v>
      </c>
      <c r="L15" s="209"/>
      <c r="M15" s="77">
        <f>COUNT(M19:M77)</f>
        <v>12</v>
      </c>
    </row>
    <row r="16" ht="4.5" customHeight="1">
      <c r="O16" s="221" t="s">
        <v>86</v>
      </c>
    </row>
    <row r="17" spans="2:19" ht="13.5">
      <c r="B17" s="200" t="s">
        <v>16</v>
      </c>
      <c r="C17" s="200"/>
      <c r="D17" s="205" t="s">
        <v>13</v>
      </c>
      <c r="E17" s="205"/>
      <c r="F17" s="205"/>
      <c r="G17" s="205" t="s">
        <v>15</v>
      </c>
      <c r="H17" s="205"/>
      <c r="I17" s="205"/>
      <c r="J17" s="205"/>
      <c r="K17" s="6" t="s">
        <v>4</v>
      </c>
      <c r="L17" s="56" t="s">
        <v>20</v>
      </c>
      <c r="M17" s="6" t="s">
        <v>14</v>
      </c>
      <c r="N17" s="21"/>
      <c r="O17" s="221"/>
      <c r="P17" s="21"/>
      <c r="Q17" s="55" t="s">
        <v>15</v>
      </c>
      <c r="S17" s="91" t="s">
        <v>4</v>
      </c>
    </row>
    <row r="18" spans="2:19" ht="4.5" customHeight="1" thickBot="1">
      <c r="B18" s="57"/>
      <c r="C18" s="57"/>
      <c r="D18" s="58"/>
      <c r="E18" s="58"/>
      <c r="F18" s="58"/>
      <c r="G18" s="58"/>
      <c r="H18" s="58"/>
      <c r="I18" s="58"/>
      <c r="J18" s="58"/>
      <c r="K18" s="58"/>
      <c r="L18" s="59"/>
      <c r="M18" s="58"/>
      <c r="N18" s="21"/>
      <c r="O18" s="222"/>
      <c r="P18" s="21"/>
      <c r="Q18" s="55"/>
      <c r="S18" s="91"/>
    </row>
    <row r="19" spans="2:19" ht="14.25">
      <c r="B19" s="196">
        <v>1</v>
      </c>
      <c r="C19" s="197"/>
      <c r="D19" s="187" t="s">
        <v>33</v>
      </c>
      <c r="E19" s="187"/>
      <c r="F19" s="187"/>
      <c r="G19" s="187" t="s">
        <v>19</v>
      </c>
      <c r="H19" s="187"/>
      <c r="I19" s="187"/>
      <c r="J19" s="187"/>
      <c r="K19" s="125" t="s">
        <v>3</v>
      </c>
      <c r="L19" s="126" t="s">
        <v>32</v>
      </c>
      <c r="M19" s="127">
        <v>350</v>
      </c>
      <c r="O19" s="139"/>
      <c r="Q19" s="3" t="str">
        <f>Tabela!B12</f>
        <v>Venda</v>
      </c>
      <c r="S19" s="3" t="str">
        <f>K5</f>
        <v>Dinheiro</v>
      </c>
    </row>
    <row r="20" spans="2:19" ht="14.25">
      <c r="B20" s="181">
        <f>+B19+1</f>
        <v>2</v>
      </c>
      <c r="C20" s="182"/>
      <c r="D20" s="183" t="s">
        <v>34</v>
      </c>
      <c r="E20" s="183"/>
      <c r="F20" s="183"/>
      <c r="G20" s="183" t="s">
        <v>18</v>
      </c>
      <c r="H20" s="183"/>
      <c r="I20" s="183"/>
      <c r="J20" s="183"/>
      <c r="K20" s="128" t="s">
        <v>1</v>
      </c>
      <c r="L20" s="129" t="s">
        <v>44</v>
      </c>
      <c r="M20" s="130">
        <v>350</v>
      </c>
      <c r="O20" s="140"/>
      <c r="Q20" s="3" t="str">
        <f>Tabela!B13</f>
        <v>Mensalidade</v>
      </c>
      <c r="S20" s="3" t="str">
        <f>K6</f>
        <v>Desembolsos</v>
      </c>
    </row>
    <row r="21" spans="2:19" ht="14.25">
      <c r="B21" s="181">
        <f aca="true" t="shared" si="0" ref="B21:B77">+B20+1</f>
        <v>3</v>
      </c>
      <c r="C21" s="182"/>
      <c r="D21" s="187" t="s">
        <v>35</v>
      </c>
      <c r="E21" s="187"/>
      <c r="F21" s="187"/>
      <c r="G21" s="183" t="s">
        <v>27</v>
      </c>
      <c r="H21" s="183"/>
      <c r="I21" s="183"/>
      <c r="J21" s="183"/>
      <c r="K21" s="128" t="s">
        <v>7</v>
      </c>
      <c r="L21" s="129" t="s">
        <v>45</v>
      </c>
      <c r="M21" s="130">
        <v>500</v>
      </c>
      <c r="O21" s="140"/>
      <c r="Q21" s="3" t="str">
        <f>Tabela!B14</f>
        <v>Anuidade</v>
      </c>
      <c r="S21" s="3" t="str">
        <f>K8</f>
        <v>Cheques Pré Datados</v>
      </c>
    </row>
    <row r="22" spans="2:19" ht="14.25">
      <c r="B22" s="181">
        <f t="shared" si="0"/>
        <v>4</v>
      </c>
      <c r="C22" s="182"/>
      <c r="D22" s="183" t="s">
        <v>36</v>
      </c>
      <c r="E22" s="183"/>
      <c r="F22" s="183"/>
      <c r="G22" s="183" t="s">
        <v>28</v>
      </c>
      <c r="H22" s="183"/>
      <c r="I22" s="183"/>
      <c r="J22" s="183"/>
      <c r="K22" s="128" t="s">
        <v>0</v>
      </c>
      <c r="L22" s="129" t="s">
        <v>45</v>
      </c>
      <c r="M22" s="130">
        <v>200</v>
      </c>
      <c r="O22" s="140"/>
      <c r="Q22" s="3" t="str">
        <f>Tabela!B15</f>
        <v>Consulta</v>
      </c>
      <c r="S22" s="3" t="str">
        <f>K9</f>
        <v>Cheques Inferiores </v>
      </c>
    </row>
    <row r="23" spans="2:19" ht="14.25">
      <c r="B23" s="181">
        <f t="shared" si="0"/>
        <v>5</v>
      </c>
      <c r="C23" s="182"/>
      <c r="D23" s="187" t="s">
        <v>37</v>
      </c>
      <c r="E23" s="187"/>
      <c r="F23" s="187"/>
      <c r="G23" s="183" t="s">
        <v>29</v>
      </c>
      <c r="H23" s="183"/>
      <c r="I23" s="183"/>
      <c r="J23" s="183"/>
      <c r="K23" s="128" t="s">
        <v>8</v>
      </c>
      <c r="L23" s="129" t="s">
        <v>45</v>
      </c>
      <c r="M23" s="130">
        <v>400</v>
      </c>
      <c r="O23" s="140"/>
      <c r="Q23" s="3" t="str">
        <f>Tabela!B16</f>
        <v>Assistência Técnica</v>
      </c>
      <c r="S23" s="3" t="str">
        <f>K10</f>
        <v>Cheques Superiores</v>
      </c>
    </row>
    <row r="24" spans="2:19" ht="14.25">
      <c r="B24" s="181">
        <f t="shared" si="0"/>
        <v>6</v>
      </c>
      <c r="C24" s="182"/>
      <c r="D24" s="183" t="s">
        <v>38</v>
      </c>
      <c r="E24" s="183"/>
      <c r="F24" s="183"/>
      <c r="G24" s="183" t="s">
        <v>18</v>
      </c>
      <c r="H24" s="183"/>
      <c r="I24" s="183"/>
      <c r="J24" s="183"/>
      <c r="K24" s="128" t="s">
        <v>3</v>
      </c>
      <c r="L24" s="129" t="s">
        <v>45</v>
      </c>
      <c r="M24" s="130">
        <v>350</v>
      </c>
      <c r="O24" s="140"/>
      <c r="Q24" s="3" t="str">
        <f>Tabela!B17</f>
        <v>Pagamentos</v>
      </c>
      <c r="S24" s="3" t="str">
        <f>K11</f>
        <v>Cheques outras Capitais</v>
      </c>
    </row>
    <row r="25" spans="2:19" ht="14.25">
      <c r="B25" s="181">
        <f t="shared" si="0"/>
        <v>7</v>
      </c>
      <c r="C25" s="182"/>
      <c r="D25" s="187" t="s">
        <v>39</v>
      </c>
      <c r="E25" s="187"/>
      <c r="F25" s="187"/>
      <c r="G25" s="183" t="s">
        <v>19</v>
      </c>
      <c r="H25" s="183"/>
      <c r="I25" s="183"/>
      <c r="J25" s="183"/>
      <c r="K25" s="128" t="s">
        <v>9</v>
      </c>
      <c r="L25" s="129" t="s">
        <v>45</v>
      </c>
      <c r="M25" s="130">
        <v>250</v>
      </c>
      <c r="O25" s="140"/>
      <c r="Q25" s="3" t="str">
        <f>Tabela!B18</f>
        <v>Adiantamento</v>
      </c>
      <c r="S25" s="3" t="str">
        <f>K12</f>
        <v>Cheques Praças/Interior</v>
      </c>
    </row>
    <row r="26" spans="2:17" ht="14.25">
      <c r="B26" s="181">
        <f t="shared" si="0"/>
        <v>8</v>
      </c>
      <c r="C26" s="182"/>
      <c r="D26" s="183" t="s">
        <v>40</v>
      </c>
      <c r="E26" s="183"/>
      <c r="F26" s="183"/>
      <c r="G26" s="183" t="s">
        <v>27</v>
      </c>
      <c r="H26" s="183"/>
      <c r="I26" s="183"/>
      <c r="J26" s="183"/>
      <c r="K26" s="128" t="s">
        <v>0</v>
      </c>
      <c r="L26" s="129" t="s">
        <v>45</v>
      </c>
      <c r="M26" s="130">
        <v>200</v>
      </c>
      <c r="O26" s="140"/>
      <c r="Q26" s="3">
        <f>Tabela!B19</f>
        <v>0</v>
      </c>
    </row>
    <row r="27" spans="2:17" ht="14.25">
      <c r="B27" s="181">
        <f t="shared" si="0"/>
        <v>9</v>
      </c>
      <c r="C27" s="182"/>
      <c r="D27" s="187" t="s">
        <v>41</v>
      </c>
      <c r="E27" s="187"/>
      <c r="F27" s="187"/>
      <c r="G27" s="183" t="s">
        <v>28</v>
      </c>
      <c r="H27" s="183"/>
      <c r="I27" s="183"/>
      <c r="J27" s="183"/>
      <c r="K27" s="128" t="s">
        <v>7</v>
      </c>
      <c r="L27" s="129" t="s">
        <v>45</v>
      </c>
      <c r="M27" s="130">
        <v>400</v>
      </c>
      <c r="O27" s="140"/>
      <c r="Q27" s="3">
        <f>Tabela!B20</f>
        <v>0</v>
      </c>
    </row>
    <row r="28" spans="2:17" ht="14.25">
      <c r="B28" s="181">
        <f t="shared" si="0"/>
        <v>10</v>
      </c>
      <c r="C28" s="182"/>
      <c r="D28" s="183" t="s">
        <v>42</v>
      </c>
      <c r="E28" s="183"/>
      <c r="F28" s="183"/>
      <c r="G28" s="183" t="s">
        <v>29</v>
      </c>
      <c r="H28" s="183"/>
      <c r="I28" s="183"/>
      <c r="J28" s="183"/>
      <c r="K28" s="128" t="s">
        <v>8</v>
      </c>
      <c r="L28" s="129" t="s">
        <v>45</v>
      </c>
      <c r="M28" s="130">
        <v>400</v>
      </c>
      <c r="O28" s="140"/>
      <c r="Q28" s="3">
        <f>Tabela!B21</f>
        <v>0</v>
      </c>
    </row>
    <row r="29" spans="2:17" ht="14.25">
      <c r="B29" s="181">
        <f t="shared" si="0"/>
        <v>11</v>
      </c>
      <c r="C29" s="182"/>
      <c r="D29" s="187" t="s">
        <v>43</v>
      </c>
      <c r="E29" s="187"/>
      <c r="F29" s="187"/>
      <c r="G29" s="183" t="s">
        <v>27</v>
      </c>
      <c r="H29" s="183"/>
      <c r="I29" s="183"/>
      <c r="J29" s="183"/>
      <c r="K29" s="128" t="s">
        <v>3</v>
      </c>
      <c r="L29" s="129" t="s">
        <v>32</v>
      </c>
      <c r="M29" s="130">
        <v>350</v>
      </c>
      <c r="O29" s="140"/>
      <c r="Q29" s="3">
        <f>Tabela!B22</f>
        <v>0</v>
      </c>
    </row>
    <row r="30" spans="2:17" ht="14.25">
      <c r="B30" s="181">
        <f t="shared" si="0"/>
        <v>12</v>
      </c>
      <c r="C30" s="182"/>
      <c r="D30" s="187" t="s">
        <v>74</v>
      </c>
      <c r="E30" s="187"/>
      <c r="F30" s="187"/>
      <c r="G30" s="183" t="s">
        <v>28</v>
      </c>
      <c r="H30" s="183"/>
      <c r="I30" s="183"/>
      <c r="J30" s="183"/>
      <c r="K30" s="128" t="s">
        <v>9</v>
      </c>
      <c r="L30" s="129" t="s">
        <v>45</v>
      </c>
      <c r="M30" s="130">
        <v>400</v>
      </c>
      <c r="O30" s="140"/>
      <c r="Q30" s="3">
        <f>Tabela!B25</f>
        <v>0</v>
      </c>
    </row>
    <row r="31" spans="2:17" ht="14.25">
      <c r="B31" s="181">
        <f t="shared" si="0"/>
        <v>13</v>
      </c>
      <c r="C31" s="182"/>
      <c r="D31" s="183"/>
      <c r="E31" s="183"/>
      <c r="F31" s="183"/>
      <c r="G31" s="183"/>
      <c r="H31" s="183"/>
      <c r="I31" s="183"/>
      <c r="J31" s="183"/>
      <c r="K31" s="128"/>
      <c r="L31" s="129"/>
      <c r="M31" s="130"/>
      <c r="O31" s="140"/>
      <c r="Q31" s="3">
        <f>Tabela!B26</f>
        <v>0</v>
      </c>
    </row>
    <row r="32" spans="2:15" ht="14.25">
      <c r="B32" s="181">
        <f t="shared" si="0"/>
        <v>14</v>
      </c>
      <c r="C32" s="182"/>
      <c r="D32" s="183"/>
      <c r="E32" s="183"/>
      <c r="F32" s="183"/>
      <c r="G32" s="183"/>
      <c r="H32" s="183"/>
      <c r="I32" s="183"/>
      <c r="J32" s="183"/>
      <c r="K32" s="128"/>
      <c r="L32" s="129"/>
      <c r="M32" s="130"/>
      <c r="O32" s="140"/>
    </row>
    <row r="33" spans="2:15" ht="14.25">
      <c r="B33" s="181">
        <f t="shared" si="0"/>
        <v>15</v>
      </c>
      <c r="C33" s="182"/>
      <c r="D33" s="183"/>
      <c r="E33" s="183"/>
      <c r="F33" s="183"/>
      <c r="G33" s="183"/>
      <c r="H33" s="183"/>
      <c r="I33" s="183"/>
      <c r="J33" s="183"/>
      <c r="K33" s="128"/>
      <c r="L33" s="129"/>
      <c r="M33" s="130"/>
      <c r="O33" s="140"/>
    </row>
    <row r="34" spans="2:15" ht="14.25">
      <c r="B34" s="181">
        <f t="shared" si="0"/>
        <v>16</v>
      </c>
      <c r="C34" s="182"/>
      <c r="D34" s="183"/>
      <c r="E34" s="183"/>
      <c r="F34" s="183"/>
      <c r="G34" s="183"/>
      <c r="H34" s="183"/>
      <c r="I34" s="183"/>
      <c r="J34" s="183"/>
      <c r="K34" s="128"/>
      <c r="L34" s="129"/>
      <c r="M34" s="130"/>
      <c r="O34" s="140"/>
    </row>
    <row r="35" spans="2:15" ht="14.25">
      <c r="B35" s="181">
        <f t="shared" si="0"/>
        <v>17</v>
      </c>
      <c r="C35" s="182"/>
      <c r="D35" s="183"/>
      <c r="E35" s="183"/>
      <c r="F35" s="183"/>
      <c r="G35" s="183"/>
      <c r="H35" s="183"/>
      <c r="I35" s="183"/>
      <c r="J35" s="183"/>
      <c r="K35" s="128"/>
      <c r="L35" s="129"/>
      <c r="M35" s="130"/>
      <c r="O35" s="140"/>
    </row>
    <row r="36" spans="2:15" ht="14.25">
      <c r="B36" s="181">
        <f t="shared" si="0"/>
        <v>18</v>
      </c>
      <c r="C36" s="182"/>
      <c r="D36" s="183"/>
      <c r="E36" s="183"/>
      <c r="F36" s="183"/>
      <c r="G36" s="183"/>
      <c r="H36" s="183"/>
      <c r="I36" s="183"/>
      <c r="J36" s="183"/>
      <c r="K36" s="128"/>
      <c r="L36" s="129"/>
      <c r="M36" s="130"/>
      <c r="O36" s="140"/>
    </row>
    <row r="37" spans="2:15" ht="14.25">
      <c r="B37" s="181">
        <f t="shared" si="0"/>
        <v>19</v>
      </c>
      <c r="C37" s="182"/>
      <c r="D37" s="183"/>
      <c r="E37" s="183"/>
      <c r="F37" s="183"/>
      <c r="G37" s="183"/>
      <c r="H37" s="183"/>
      <c r="I37" s="183"/>
      <c r="J37" s="183"/>
      <c r="K37" s="128"/>
      <c r="L37" s="129"/>
      <c r="M37" s="130"/>
      <c r="O37" s="140"/>
    </row>
    <row r="38" spans="2:15" ht="14.25">
      <c r="B38" s="181">
        <f t="shared" si="0"/>
        <v>20</v>
      </c>
      <c r="C38" s="182"/>
      <c r="D38" s="183"/>
      <c r="E38" s="183"/>
      <c r="F38" s="183"/>
      <c r="G38" s="183"/>
      <c r="H38" s="183"/>
      <c r="I38" s="183"/>
      <c r="J38" s="183"/>
      <c r="K38" s="128"/>
      <c r="L38" s="129"/>
      <c r="M38" s="130"/>
      <c r="O38" s="140"/>
    </row>
    <row r="39" spans="2:15" ht="14.25">
      <c r="B39" s="181">
        <f t="shared" si="0"/>
        <v>21</v>
      </c>
      <c r="C39" s="182"/>
      <c r="D39" s="183"/>
      <c r="E39" s="183"/>
      <c r="F39" s="183"/>
      <c r="G39" s="183"/>
      <c r="H39" s="183"/>
      <c r="I39" s="183"/>
      <c r="J39" s="183"/>
      <c r="K39" s="128"/>
      <c r="L39" s="129"/>
      <c r="M39" s="130"/>
      <c r="O39" s="140"/>
    </row>
    <row r="40" spans="2:15" ht="15" thickBot="1">
      <c r="B40" s="198">
        <f t="shared" si="0"/>
        <v>22</v>
      </c>
      <c r="C40" s="199"/>
      <c r="D40" s="201"/>
      <c r="E40" s="201"/>
      <c r="F40" s="201"/>
      <c r="G40" s="201"/>
      <c r="H40" s="201"/>
      <c r="I40" s="201"/>
      <c r="J40" s="201"/>
      <c r="K40" s="131"/>
      <c r="L40" s="132"/>
      <c r="M40" s="133"/>
      <c r="O40" s="140"/>
    </row>
    <row r="41" spans="2:15" ht="14.25">
      <c r="B41" s="196">
        <f t="shared" si="0"/>
        <v>23</v>
      </c>
      <c r="C41" s="197"/>
      <c r="D41" s="187"/>
      <c r="E41" s="187"/>
      <c r="F41" s="187"/>
      <c r="G41" s="187"/>
      <c r="H41" s="187"/>
      <c r="I41" s="187"/>
      <c r="J41" s="187"/>
      <c r="K41" s="125"/>
      <c r="L41" s="126"/>
      <c r="M41" s="134"/>
      <c r="O41" s="140"/>
    </row>
    <row r="42" spans="2:15" ht="14.25">
      <c r="B42" s="181">
        <f t="shared" si="0"/>
        <v>24</v>
      </c>
      <c r="C42" s="182"/>
      <c r="D42" s="183"/>
      <c r="E42" s="183"/>
      <c r="F42" s="183"/>
      <c r="G42" s="183"/>
      <c r="H42" s="183"/>
      <c r="I42" s="183"/>
      <c r="J42" s="183"/>
      <c r="K42" s="128"/>
      <c r="L42" s="129"/>
      <c r="M42" s="135"/>
      <c r="O42" s="140"/>
    </row>
    <row r="43" spans="2:15" ht="14.25">
      <c r="B43" s="181">
        <f t="shared" si="0"/>
        <v>25</v>
      </c>
      <c r="C43" s="182"/>
      <c r="D43" s="183"/>
      <c r="E43" s="183"/>
      <c r="F43" s="183"/>
      <c r="G43" s="183"/>
      <c r="H43" s="183"/>
      <c r="I43" s="183"/>
      <c r="J43" s="183"/>
      <c r="K43" s="128"/>
      <c r="L43" s="129"/>
      <c r="M43" s="135"/>
      <c r="O43" s="140"/>
    </row>
    <row r="44" spans="2:15" ht="14.25">
      <c r="B44" s="181">
        <f t="shared" si="0"/>
        <v>26</v>
      </c>
      <c r="C44" s="182"/>
      <c r="D44" s="183"/>
      <c r="E44" s="183"/>
      <c r="F44" s="183"/>
      <c r="G44" s="183"/>
      <c r="H44" s="183"/>
      <c r="I44" s="183"/>
      <c r="J44" s="183"/>
      <c r="K44" s="128"/>
      <c r="L44" s="129"/>
      <c r="M44" s="135"/>
      <c r="O44" s="140"/>
    </row>
    <row r="45" spans="2:15" ht="14.25">
      <c r="B45" s="181">
        <f t="shared" si="0"/>
        <v>27</v>
      </c>
      <c r="C45" s="182"/>
      <c r="D45" s="183"/>
      <c r="E45" s="183"/>
      <c r="F45" s="183"/>
      <c r="G45" s="183"/>
      <c r="H45" s="183"/>
      <c r="I45" s="183"/>
      <c r="J45" s="183"/>
      <c r="K45" s="128"/>
      <c r="L45" s="129"/>
      <c r="M45" s="135"/>
      <c r="O45" s="140"/>
    </row>
    <row r="46" spans="2:15" ht="14.25">
      <c r="B46" s="181">
        <f t="shared" si="0"/>
        <v>28</v>
      </c>
      <c r="C46" s="182"/>
      <c r="D46" s="183"/>
      <c r="E46" s="183"/>
      <c r="F46" s="183"/>
      <c r="G46" s="183"/>
      <c r="H46" s="183"/>
      <c r="I46" s="183"/>
      <c r="J46" s="183"/>
      <c r="K46" s="128"/>
      <c r="L46" s="129"/>
      <c r="M46" s="135"/>
      <c r="O46" s="140"/>
    </row>
    <row r="47" spans="2:15" ht="14.25">
      <c r="B47" s="181">
        <f t="shared" si="0"/>
        <v>29</v>
      </c>
      <c r="C47" s="182"/>
      <c r="D47" s="183"/>
      <c r="E47" s="183"/>
      <c r="F47" s="183"/>
      <c r="G47" s="183"/>
      <c r="H47" s="183"/>
      <c r="I47" s="183"/>
      <c r="J47" s="183"/>
      <c r="K47" s="128"/>
      <c r="L47" s="129"/>
      <c r="M47" s="135"/>
      <c r="O47" s="140"/>
    </row>
    <row r="48" spans="2:15" ht="14.25">
      <c r="B48" s="181">
        <f t="shared" si="0"/>
        <v>30</v>
      </c>
      <c r="C48" s="182"/>
      <c r="D48" s="183"/>
      <c r="E48" s="183"/>
      <c r="F48" s="183"/>
      <c r="G48" s="183"/>
      <c r="H48" s="183"/>
      <c r="I48" s="183"/>
      <c r="J48" s="183"/>
      <c r="K48" s="128"/>
      <c r="L48" s="129"/>
      <c r="M48" s="135"/>
      <c r="O48" s="140"/>
    </row>
    <row r="49" spans="2:15" ht="14.25">
      <c r="B49" s="181">
        <f t="shared" si="0"/>
        <v>31</v>
      </c>
      <c r="C49" s="182"/>
      <c r="D49" s="183"/>
      <c r="E49" s="183"/>
      <c r="F49" s="183"/>
      <c r="G49" s="183"/>
      <c r="H49" s="183"/>
      <c r="I49" s="183"/>
      <c r="J49" s="183"/>
      <c r="K49" s="128"/>
      <c r="L49" s="129"/>
      <c r="M49" s="135"/>
      <c r="O49" s="140"/>
    </row>
    <row r="50" spans="2:15" ht="14.25">
      <c r="B50" s="181">
        <f t="shared" si="0"/>
        <v>32</v>
      </c>
      <c r="C50" s="182"/>
      <c r="D50" s="183"/>
      <c r="E50" s="183"/>
      <c r="F50" s="183"/>
      <c r="G50" s="183"/>
      <c r="H50" s="183"/>
      <c r="I50" s="183"/>
      <c r="J50" s="183"/>
      <c r="K50" s="128"/>
      <c r="L50" s="129"/>
      <c r="M50" s="135"/>
      <c r="O50" s="140"/>
    </row>
    <row r="51" spans="2:15" ht="14.25">
      <c r="B51" s="181">
        <f t="shared" si="0"/>
        <v>33</v>
      </c>
      <c r="C51" s="182"/>
      <c r="D51" s="183"/>
      <c r="E51" s="183"/>
      <c r="F51" s="183"/>
      <c r="G51" s="183"/>
      <c r="H51" s="183"/>
      <c r="I51" s="183"/>
      <c r="J51" s="183"/>
      <c r="K51" s="128"/>
      <c r="L51" s="129"/>
      <c r="M51" s="135"/>
      <c r="O51" s="140"/>
    </row>
    <row r="52" spans="2:15" ht="14.25">
      <c r="B52" s="181">
        <f t="shared" si="0"/>
        <v>34</v>
      </c>
      <c r="C52" s="182"/>
      <c r="D52" s="183"/>
      <c r="E52" s="183"/>
      <c r="F52" s="183"/>
      <c r="G52" s="183"/>
      <c r="H52" s="183"/>
      <c r="I52" s="183"/>
      <c r="J52" s="183"/>
      <c r="K52" s="128"/>
      <c r="L52" s="129"/>
      <c r="M52" s="135"/>
      <c r="O52" s="140"/>
    </row>
    <row r="53" spans="2:15" ht="14.25">
      <c r="B53" s="181">
        <f t="shared" si="0"/>
        <v>35</v>
      </c>
      <c r="C53" s="182"/>
      <c r="D53" s="183"/>
      <c r="E53" s="183"/>
      <c r="F53" s="183"/>
      <c r="G53" s="183"/>
      <c r="H53" s="183"/>
      <c r="I53" s="183"/>
      <c r="J53" s="183"/>
      <c r="K53" s="128"/>
      <c r="L53" s="129"/>
      <c r="M53" s="135"/>
      <c r="O53" s="140"/>
    </row>
    <row r="54" spans="2:15" ht="14.25">
      <c r="B54" s="181">
        <f t="shared" si="0"/>
        <v>36</v>
      </c>
      <c r="C54" s="182"/>
      <c r="D54" s="183"/>
      <c r="E54" s="183"/>
      <c r="F54" s="183"/>
      <c r="G54" s="183"/>
      <c r="H54" s="183"/>
      <c r="I54" s="183"/>
      <c r="J54" s="183"/>
      <c r="K54" s="128"/>
      <c r="L54" s="129"/>
      <c r="M54" s="135"/>
      <c r="O54" s="140"/>
    </row>
    <row r="55" spans="2:15" ht="14.25">
      <c r="B55" s="181">
        <f t="shared" si="0"/>
        <v>37</v>
      </c>
      <c r="C55" s="182"/>
      <c r="D55" s="183"/>
      <c r="E55" s="183"/>
      <c r="F55" s="183"/>
      <c r="G55" s="183"/>
      <c r="H55" s="183"/>
      <c r="I55" s="183"/>
      <c r="J55" s="183"/>
      <c r="K55" s="128"/>
      <c r="L55" s="129"/>
      <c r="M55" s="135"/>
      <c r="O55" s="140"/>
    </row>
    <row r="56" spans="2:15" ht="14.25">
      <c r="B56" s="181">
        <f t="shared" si="0"/>
        <v>38</v>
      </c>
      <c r="C56" s="182"/>
      <c r="D56" s="183"/>
      <c r="E56" s="183"/>
      <c r="F56" s="183"/>
      <c r="G56" s="183"/>
      <c r="H56" s="183"/>
      <c r="I56" s="183"/>
      <c r="J56" s="183"/>
      <c r="K56" s="128"/>
      <c r="L56" s="129"/>
      <c r="M56" s="135"/>
      <c r="O56" s="140"/>
    </row>
    <row r="57" spans="2:15" ht="14.25">
      <c r="B57" s="181">
        <f t="shared" si="0"/>
        <v>39</v>
      </c>
      <c r="C57" s="182"/>
      <c r="D57" s="183"/>
      <c r="E57" s="183"/>
      <c r="F57" s="183"/>
      <c r="G57" s="183"/>
      <c r="H57" s="183"/>
      <c r="I57" s="183"/>
      <c r="J57" s="183"/>
      <c r="K57" s="128"/>
      <c r="L57" s="129"/>
      <c r="M57" s="135"/>
      <c r="O57" s="140"/>
    </row>
    <row r="58" spans="2:15" ht="14.25">
      <c r="B58" s="181">
        <f t="shared" si="0"/>
        <v>40</v>
      </c>
      <c r="C58" s="182"/>
      <c r="D58" s="183"/>
      <c r="E58" s="183"/>
      <c r="F58" s="183"/>
      <c r="G58" s="183"/>
      <c r="H58" s="183"/>
      <c r="I58" s="183"/>
      <c r="J58" s="183"/>
      <c r="K58" s="128"/>
      <c r="L58" s="129"/>
      <c r="M58" s="135"/>
      <c r="O58" s="140"/>
    </row>
    <row r="59" spans="2:15" ht="14.25">
      <c r="B59" s="181">
        <f t="shared" si="0"/>
        <v>41</v>
      </c>
      <c r="C59" s="182"/>
      <c r="D59" s="183"/>
      <c r="E59" s="183"/>
      <c r="F59" s="183"/>
      <c r="G59" s="183"/>
      <c r="H59" s="183"/>
      <c r="I59" s="183"/>
      <c r="J59" s="183"/>
      <c r="K59" s="128"/>
      <c r="L59" s="129"/>
      <c r="M59" s="135"/>
      <c r="O59" s="140"/>
    </row>
    <row r="60" spans="2:15" ht="14.25">
      <c r="B60" s="181">
        <f t="shared" si="0"/>
        <v>42</v>
      </c>
      <c r="C60" s="182"/>
      <c r="D60" s="183"/>
      <c r="E60" s="183"/>
      <c r="F60" s="183"/>
      <c r="G60" s="183"/>
      <c r="H60" s="183"/>
      <c r="I60" s="183"/>
      <c r="J60" s="183"/>
      <c r="K60" s="128"/>
      <c r="L60" s="129"/>
      <c r="M60" s="135"/>
      <c r="O60" s="140"/>
    </row>
    <row r="61" spans="2:15" ht="14.25">
      <c r="B61" s="181">
        <f t="shared" si="0"/>
        <v>43</v>
      </c>
      <c r="C61" s="182"/>
      <c r="D61" s="183"/>
      <c r="E61" s="183"/>
      <c r="F61" s="183"/>
      <c r="G61" s="183"/>
      <c r="H61" s="183"/>
      <c r="I61" s="183"/>
      <c r="J61" s="183"/>
      <c r="K61" s="128"/>
      <c r="L61" s="129"/>
      <c r="M61" s="135"/>
      <c r="O61" s="140"/>
    </row>
    <row r="62" spans="2:15" ht="14.25">
      <c r="B62" s="181">
        <f t="shared" si="0"/>
        <v>44</v>
      </c>
      <c r="C62" s="182"/>
      <c r="D62" s="183"/>
      <c r="E62" s="183"/>
      <c r="F62" s="183"/>
      <c r="G62" s="183"/>
      <c r="H62" s="183"/>
      <c r="I62" s="183"/>
      <c r="J62" s="183"/>
      <c r="K62" s="128"/>
      <c r="L62" s="129"/>
      <c r="M62" s="135"/>
      <c r="O62" s="140"/>
    </row>
    <row r="63" spans="2:15" ht="14.25">
      <c r="B63" s="181">
        <f t="shared" si="0"/>
        <v>45</v>
      </c>
      <c r="C63" s="182"/>
      <c r="D63" s="183"/>
      <c r="E63" s="183"/>
      <c r="F63" s="183"/>
      <c r="G63" s="183"/>
      <c r="H63" s="183"/>
      <c r="I63" s="183"/>
      <c r="J63" s="183"/>
      <c r="K63" s="128"/>
      <c r="L63" s="129"/>
      <c r="M63" s="135"/>
      <c r="O63" s="140"/>
    </row>
    <row r="64" spans="2:15" ht="14.25">
      <c r="B64" s="181">
        <f t="shared" si="0"/>
        <v>46</v>
      </c>
      <c r="C64" s="182"/>
      <c r="D64" s="183"/>
      <c r="E64" s="183"/>
      <c r="F64" s="183"/>
      <c r="G64" s="183"/>
      <c r="H64" s="183"/>
      <c r="I64" s="183"/>
      <c r="J64" s="183"/>
      <c r="K64" s="128"/>
      <c r="L64" s="129"/>
      <c r="M64" s="135"/>
      <c r="O64" s="140"/>
    </row>
    <row r="65" spans="2:15" ht="14.25">
      <c r="B65" s="181">
        <f t="shared" si="0"/>
        <v>47</v>
      </c>
      <c r="C65" s="182"/>
      <c r="D65" s="183"/>
      <c r="E65" s="183"/>
      <c r="F65" s="183"/>
      <c r="G65" s="183"/>
      <c r="H65" s="183"/>
      <c r="I65" s="183"/>
      <c r="J65" s="183"/>
      <c r="K65" s="128"/>
      <c r="L65" s="129"/>
      <c r="M65" s="135"/>
      <c r="O65" s="140"/>
    </row>
    <row r="66" spans="2:15" ht="14.25">
      <c r="B66" s="181">
        <f t="shared" si="0"/>
        <v>48</v>
      </c>
      <c r="C66" s="182"/>
      <c r="D66" s="183"/>
      <c r="E66" s="183"/>
      <c r="F66" s="183"/>
      <c r="G66" s="183"/>
      <c r="H66" s="183"/>
      <c r="I66" s="183"/>
      <c r="J66" s="183"/>
      <c r="K66" s="128"/>
      <c r="L66" s="129"/>
      <c r="M66" s="135"/>
      <c r="O66" s="140"/>
    </row>
    <row r="67" spans="2:15" ht="14.25">
      <c r="B67" s="181">
        <f t="shared" si="0"/>
        <v>49</v>
      </c>
      <c r="C67" s="182"/>
      <c r="D67" s="183"/>
      <c r="E67" s="183"/>
      <c r="F67" s="183"/>
      <c r="G67" s="183"/>
      <c r="H67" s="183"/>
      <c r="I67" s="183"/>
      <c r="J67" s="183"/>
      <c r="K67" s="128"/>
      <c r="L67" s="129"/>
      <c r="M67" s="135"/>
      <c r="O67" s="140"/>
    </row>
    <row r="68" spans="2:15" ht="14.25">
      <c r="B68" s="181">
        <f t="shared" si="0"/>
        <v>50</v>
      </c>
      <c r="C68" s="182"/>
      <c r="D68" s="183"/>
      <c r="E68" s="183"/>
      <c r="F68" s="183"/>
      <c r="G68" s="183"/>
      <c r="H68" s="183"/>
      <c r="I68" s="183"/>
      <c r="J68" s="183"/>
      <c r="K68" s="128"/>
      <c r="L68" s="129"/>
      <c r="M68" s="135"/>
      <c r="O68" s="140"/>
    </row>
    <row r="69" spans="2:15" ht="14.25">
      <c r="B69" s="181">
        <f t="shared" si="0"/>
        <v>51</v>
      </c>
      <c r="C69" s="182"/>
      <c r="D69" s="183"/>
      <c r="E69" s="183"/>
      <c r="F69" s="183"/>
      <c r="G69" s="183"/>
      <c r="H69" s="183"/>
      <c r="I69" s="183"/>
      <c r="J69" s="183"/>
      <c r="K69" s="128"/>
      <c r="L69" s="129"/>
      <c r="M69" s="135"/>
      <c r="O69" s="140"/>
    </row>
    <row r="70" spans="2:15" ht="14.25">
      <c r="B70" s="181">
        <f t="shared" si="0"/>
        <v>52</v>
      </c>
      <c r="C70" s="182"/>
      <c r="D70" s="183"/>
      <c r="E70" s="183"/>
      <c r="F70" s="183"/>
      <c r="G70" s="183"/>
      <c r="H70" s="183"/>
      <c r="I70" s="183"/>
      <c r="J70" s="183"/>
      <c r="K70" s="128"/>
      <c r="L70" s="129"/>
      <c r="M70" s="135"/>
      <c r="O70" s="140"/>
    </row>
    <row r="71" spans="2:15" ht="14.25">
      <c r="B71" s="181">
        <f t="shared" si="0"/>
        <v>53</v>
      </c>
      <c r="C71" s="182"/>
      <c r="D71" s="183"/>
      <c r="E71" s="183"/>
      <c r="F71" s="183"/>
      <c r="G71" s="183"/>
      <c r="H71" s="183"/>
      <c r="I71" s="183"/>
      <c r="J71" s="183"/>
      <c r="K71" s="128"/>
      <c r="L71" s="129"/>
      <c r="M71" s="135"/>
      <c r="O71" s="140"/>
    </row>
    <row r="72" spans="2:15" ht="14.25">
      <c r="B72" s="181">
        <f t="shared" si="0"/>
        <v>54</v>
      </c>
      <c r="C72" s="182"/>
      <c r="D72" s="183"/>
      <c r="E72" s="183"/>
      <c r="F72" s="183"/>
      <c r="G72" s="183"/>
      <c r="H72" s="183"/>
      <c r="I72" s="183"/>
      <c r="J72" s="183"/>
      <c r="K72" s="128"/>
      <c r="L72" s="129"/>
      <c r="M72" s="135"/>
      <c r="O72" s="140"/>
    </row>
    <row r="73" spans="2:15" ht="14.25">
      <c r="B73" s="181">
        <f t="shared" si="0"/>
        <v>55</v>
      </c>
      <c r="C73" s="182"/>
      <c r="D73" s="183"/>
      <c r="E73" s="183"/>
      <c r="F73" s="183"/>
      <c r="G73" s="183"/>
      <c r="H73" s="183"/>
      <c r="I73" s="183"/>
      <c r="J73" s="183"/>
      <c r="K73" s="128"/>
      <c r="L73" s="129"/>
      <c r="M73" s="135"/>
      <c r="O73" s="140"/>
    </row>
    <row r="74" spans="2:15" ht="14.25">
      <c r="B74" s="181">
        <f t="shared" si="0"/>
        <v>56</v>
      </c>
      <c r="C74" s="182"/>
      <c r="D74" s="183"/>
      <c r="E74" s="183"/>
      <c r="F74" s="183"/>
      <c r="G74" s="183"/>
      <c r="H74" s="183"/>
      <c r="I74" s="183"/>
      <c r="J74" s="183"/>
      <c r="K74" s="128"/>
      <c r="L74" s="129"/>
      <c r="M74" s="135"/>
      <c r="O74" s="140"/>
    </row>
    <row r="75" spans="2:15" ht="14.25">
      <c r="B75" s="181">
        <f t="shared" si="0"/>
        <v>57</v>
      </c>
      <c r="C75" s="182"/>
      <c r="D75" s="183"/>
      <c r="E75" s="183"/>
      <c r="F75" s="183"/>
      <c r="G75" s="183"/>
      <c r="H75" s="183"/>
      <c r="I75" s="183"/>
      <c r="J75" s="183"/>
      <c r="K75" s="128"/>
      <c r="L75" s="129"/>
      <c r="M75" s="135"/>
      <c r="O75" s="140"/>
    </row>
    <row r="76" spans="2:15" ht="14.25">
      <c r="B76" s="181">
        <f t="shared" si="0"/>
        <v>58</v>
      </c>
      <c r="C76" s="182"/>
      <c r="D76" s="183"/>
      <c r="E76" s="183"/>
      <c r="F76" s="183"/>
      <c r="G76" s="183"/>
      <c r="H76" s="183"/>
      <c r="I76" s="183"/>
      <c r="J76" s="183"/>
      <c r="K76" s="128"/>
      <c r="L76" s="129"/>
      <c r="M76" s="135"/>
      <c r="O76" s="140"/>
    </row>
    <row r="77" spans="2:15" ht="15" thickBot="1">
      <c r="B77" s="184">
        <f t="shared" si="0"/>
        <v>59</v>
      </c>
      <c r="C77" s="185"/>
      <c r="D77" s="186"/>
      <c r="E77" s="186"/>
      <c r="F77" s="186"/>
      <c r="G77" s="186"/>
      <c r="H77" s="186"/>
      <c r="I77" s="186"/>
      <c r="J77" s="186"/>
      <c r="K77" s="136"/>
      <c r="L77" s="137"/>
      <c r="M77" s="138"/>
      <c r="O77" s="141"/>
    </row>
    <row r="78" ht="13.5"/>
    <row r="79" ht="13.5" hidden="1"/>
    <row r="80" ht="13.5" hidden="1"/>
  </sheetData>
  <sheetProtection password="CF7A" sheet="1" objects="1" scenarios="1"/>
  <mergeCells count="192">
    <mergeCell ref="O16:O18"/>
    <mergeCell ref="G76:J76"/>
    <mergeCell ref="B74:C74"/>
    <mergeCell ref="B75:C75"/>
    <mergeCell ref="D75:F75"/>
    <mergeCell ref="G75:J75"/>
    <mergeCell ref="G71:J71"/>
    <mergeCell ref="B72:C72"/>
    <mergeCell ref="D72:F72"/>
    <mergeCell ref="G72:J72"/>
    <mergeCell ref="B77:C77"/>
    <mergeCell ref="D77:F77"/>
    <mergeCell ref="G77:J77"/>
    <mergeCell ref="B73:C73"/>
    <mergeCell ref="D73:F73"/>
    <mergeCell ref="G73:J73"/>
    <mergeCell ref="D74:F74"/>
    <mergeCell ref="G74:J74"/>
    <mergeCell ref="B76:C76"/>
    <mergeCell ref="D76:F76"/>
    <mergeCell ref="B71:C71"/>
    <mergeCell ref="D71:F71"/>
    <mergeCell ref="B69:C69"/>
    <mergeCell ref="D69:F69"/>
    <mergeCell ref="G69:J69"/>
    <mergeCell ref="B70:C70"/>
    <mergeCell ref="D70:F70"/>
    <mergeCell ref="G70:J70"/>
    <mergeCell ref="B67:C67"/>
    <mergeCell ref="D67:F67"/>
    <mergeCell ref="G67:J67"/>
    <mergeCell ref="B68:C68"/>
    <mergeCell ref="D68:F68"/>
    <mergeCell ref="G68:J68"/>
    <mergeCell ref="B65:C65"/>
    <mergeCell ref="D65:F65"/>
    <mergeCell ref="G65:J65"/>
    <mergeCell ref="B66:C66"/>
    <mergeCell ref="D66:F66"/>
    <mergeCell ref="G66:J66"/>
    <mergeCell ref="B64:C64"/>
    <mergeCell ref="D64:F64"/>
    <mergeCell ref="G64:J64"/>
    <mergeCell ref="G44:J44"/>
    <mergeCell ref="G45:J45"/>
    <mergeCell ref="G46:J46"/>
    <mergeCell ref="B47:C47"/>
    <mergeCell ref="B48:C48"/>
    <mergeCell ref="B49:C49"/>
    <mergeCell ref="G52:J52"/>
    <mergeCell ref="B63:C63"/>
    <mergeCell ref="D63:F63"/>
    <mergeCell ref="G63:J63"/>
    <mergeCell ref="G26:J26"/>
    <mergeCell ref="G27:J27"/>
    <mergeCell ref="G28:J28"/>
    <mergeCell ref="G29:J29"/>
    <mergeCell ref="B50:C50"/>
    <mergeCell ref="B42:C42"/>
    <mergeCell ref="B32:C32"/>
    <mergeCell ref="C11:D11"/>
    <mergeCell ref="B9:E9"/>
    <mergeCell ref="G9:I9"/>
    <mergeCell ref="B2:I2"/>
    <mergeCell ref="B4:I4"/>
    <mergeCell ref="B5:I7"/>
    <mergeCell ref="C13:D13"/>
    <mergeCell ref="B41:C41"/>
    <mergeCell ref="D41:F41"/>
    <mergeCell ref="B38:C38"/>
    <mergeCell ref="B39:C39"/>
    <mergeCell ref="B40:C40"/>
    <mergeCell ref="B35:C35"/>
    <mergeCell ref="B37:C37"/>
    <mergeCell ref="B31:C31"/>
    <mergeCell ref="B36:C36"/>
    <mergeCell ref="C14:D15"/>
    <mergeCell ref="G17:J17"/>
    <mergeCell ref="G19:J19"/>
    <mergeCell ref="G20:J20"/>
    <mergeCell ref="B17:C17"/>
    <mergeCell ref="D19:F19"/>
    <mergeCell ref="D20:F20"/>
    <mergeCell ref="B19:C19"/>
    <mergeCell ref="B20:C20"/>
    <mergeCell ref="G51:J51"/>
    <mergeCell ref="D50:F50"/>
    <mergeCell ref="B30:C30"/>
    <mergeCell ref="G50:J50"/>
    <mergeCell ref="G41:J41"/>
    <mergeCell ref="G42:J42"/>
    <mergeCell ref="G36:J36"/>
    <mergeCell ref="G24:J24"/>
    <mergeCell ref="B33:C33"/>
    <mergeCell ref="B34:C34"/>
    <mergeCell ref="B29:C29"/>
    <mergeCell ref="G25:J25"/>
    <mergeCell ref="B21:C21"/>
    <mergeCell ref="B22:C22"/>
    <mergeCell ref="B23:C23"/>
    <mergeCell ref="B24:C24"/>
    <mergeCell ref="B25:C25"/>
    <mergeCell ref="D25:F25"/>
    <mergeCell ref="G21:J21"/>
    <mergeCell ref="G22:J22"/>
    <mergeCell ref="G23:J23"/>
    <mergeCell ref="B26:C26"/>
    <mergeCell ref="B27:C27"/>
    <mergeCell ref="B28:C28"/>
    <mergeCell ref="G34:J34"/>
    <mergeCell ref="G30:J30"/>
    <mergeCell ref="G31:J31"/>
    <mergeCell ref="G32:J32"/>
    <mergeCell ref="G33:J33"/>
    <mergeCell ref="D29:F29"/>
    <mergeCell ref="D30:F30"/>
    <mergeCell ref="B55:C55"/>
    <mergeCell ref="D55:F55"/>
    <mergeCell ref="G55:J55"/>
    <mergeCell ref="D44:F44"/>
    <mergeCell ref="D45:F45"/>
    <mergeCell ref="B53:C53"/>
    <mergeCell ref="D53:F53"/>
    <mergeCell ref="G53:J53"/>
    <mergeCell ref="G54:J54"/>
    <mergeCell ref="B44:C44"/>
    <mergeCell ref="D38:F38"/>
    <mergeCell ref="B54:C54"/>
    <mergeCell ref="D54:F54"/>
    <mergeCell ref="B52:C52"/>
    <mergeCell ref="D52:F52"/>
    <mergeCell ref="B51:C51"/>
    <mergeCell ref="D51:F51"/>
    <mergeCell ref="B43:C43"/>
    <mergeCell ref="B45:C45"/>
    <mergeCell ref="B46:C46"/>
    <mergeCell ref="G47:J47"/>
    <mergeCell ref="G35:J35"/>
    <mergeCell ref="G37:J37"/>
    <mergeCell ref="G38:J38"/>
    <mergeCell ref="G39:J39"/>
    <mergeCell ref="G40:J40"/>
    <mergeCell ref="B58:C58"/>
    <mergeCell ref="D58:F58"/>
    <mergeCell ref="G58:J58"/>
    <mergeCell ref="D46:F46"/>
    <mergeCell ref="D47:F47"/>
    <mergeCell ref="D48:F48"/>
    <mergeCell ref="D49:F49"/>
    <mergeCell ref="B56:C56"/>
    <mergeCell ref="D56:F56"/>
    <mergeCell ref="G56:J56"/>
    <mergeCell ref="B57:C57"/>
    <mergeCell ref="D57:F57"/>
    <mergeCell ref="G57:J57"/>
    <mergeCell ref="D39:F39"/>
    <mergeCell ref="D40:F40"/>
    <mergeCell ref="G48:J48"/>
    <mergeCell ref="G49:J49"/>
    <mergeCell ref="G43:J43"/>
    <mergeCell ref="D42:F42"/>
    <mergeCell ref="D43:F43"/>
    <mergeCell ref="D35:F35"/>
    <mergeCell ref="D37:F37"/>
    <mergeCell ref="D36:F36"/>
    <mergeCell ref="D31:F31"/>
    <mergeCell ref="D32:F32"/>
    <mergeCell ref="D33:F33"/>
    <mergeCell ref="D34:F34"/>
    <mergeCell ref="D26:F26"/>
    <mergeCell ref="D27:F27"/>
    <mergeCell ref="D28:F28"/>
    <mergeCell ref="D21:F21"/>
    <mergeCell ref="D22:F22"/>
    <mergeCell ref="D23:F23"/>
    <mergeCell ref="D24:F24"/>
    <mergeCell ref="L13:M13"/>
    <mergeCell ref="K15:L15"/>
    <mergeCell ref="H14:H15"/>
    <mergeCell ref="B60:C60"/>
    <mergeCell ref="D60:F60"/>
    <mergeCell ref="G60:J60"/>
    <mergeCell ref="D17:F17"/>
    <mergeCell ref="B59:C59"/>
    <mergeCell ref="D59:F59"/>
    <mergeCell ref="G59:J59"/>
    <mergeCell ref="B62:C62"/>
    <mergeCell ref="D62:F62"/>
    <mergeCell ref="G62:J62"/>
    <mergeCell ref="B61:C61"/>
    <mergeCell ref="D61:F61"/>
    <mergeCell ref="G61:J61"/>
  </mergeCells>
  <conditionalFormatting sqref="M13">
    <cfRule type="cellIs" priority="1" dxfId="0" operator="equal" stopIfTrue="1">
      <formula>"parcela"</formula>
    </cfRule>
  </conditionalFormatting>
  <conditionalFormatting sqref="K19:K77">
    <cfRule type="cellIs" priority="2" dxfId="1" operator="equal" stopIfTrue="1">
      <formula>"desembolsos"</formula>
    </cfRule>
  </conditionalFormatting>
  <dataValidations count="3">
    <dataValidation type="list" allowBlank="1" showInputMessage="1" showErrorMessage="1" sqref="L19:L77">
      <formula1>"Período,Atrasado,Antecipado"</formula1>
    </dataValidation>
    <dataValidation type="list" allowBlank="1" showInputMessage="1" showErrorMessage="1" sqref="G19:J77">
      <formula1>$Q$19:$Q$31</formula1>
    </dataValidation>
    <dataValidation type="list" allowBlank="1" showInputMessage="1" showErrorMessage="1" sqref="K19:K77">
      <formula1>S$19:S$25</formula1>
    </dataValidation>
  </dataValidations>
  <printOptions horizontalCentered="1"/>
  <pageMargins left="0.1968503937007874" right="0.1968503937007874" top="0.1968503937007874" bottom="0.35433070866141736" header="0.5118110236220472" footer="0.1968503937007874"/>
  <pageSetup orientation="landscape" paperSize="9" r:id="rId1"/>
  <headerFooter alignWithMargins="0">
    <oddFooter>&amp;L&amp;8&amp;F/&amp;A&amp;C&amp;8Caixa do dia:&amp;D&amp;R&amp;8Página: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S77"/>
  <sheetViews>
    <sheetView showGridLines="0" showRowColHeaders="0" zoomScale="95" zoomScaleNormal="95" workbookViewId="0" topLeftCell="A1">
      <selection activeCell="K10" sqref="K10"/>
    </sheetView>
  </sheetViews>
  <sheetFormatPr defaultColWidth="9.140625" defaultRowHeight="13.5" zeroHeight="1"/>
  <cols>
    <col min="1" max="2" width="1.7109375" style="3" customWidth="1"/>
    <col min="3" max="3" width="2.00390625" style="3" customWidth="1"/>
    <col min="4" max="4" width="39.7109375" style="3" customWidth="1"/>
    <col min="5" max="7" width="1.7109375" style="3" customWidth="1"/>
    <col min="8" max="8" width="28.8515625" style="3" customWidth="1"/>
    <col min="9" max="10" width="1.7109375" style="3" customWidth="1"/>
    <col min="11" max="11" width="26.57421875" style="9" customWidth="1"/>
    <col min="12" max="12" width="12.28125" style="3" customWidth="1"/>
    <col min="13" max="13" width="20.28125" style="3" customWidth="1"/>
    <col min="14" max="14" width="1.7109375" style="3" customWidth="1"/>
    <col min="15" max="15" width="18.57421875" style="3" customWidth="1"/>
    <col min="16" max="16" width="1.7109375" style="3" customWidth="1"/>
    <col min="17" max="17" width="18.57421875" style="3" hidden="1" customWidth="1"/>
    <col min="18" max="16384" width="9.140625" style="3" hidden="1" customWidth="1"/>
  </cols>
  <sheetData>
    <row r="1" ht="14.25" thickBot="1"/>
    <row r="2" spans="2:13" ht="26.25" customHeight="1" thickBot="1">
      <c r="B2" s="191" t="s">
        <v>26</v>
      </c>
      <c r="C2" s="191"/>
      <c r="D2" s="191"/>
      <c r="E2" s="191"/>
      <c r="F2" s="191"/>
      <c r="G2" s="191"/>
      <c r="H2" s="191"/>
      <c r="I2" s="191"/>
      <c r="J2" s="37"/>
      <c r="K2" s="2" t="s">
        <v>11</v>
      </c>
      <c r="L2" s="34" t="s">
        <v>6</v>
      </c>
      <c r="M2" s="124">
        <v>299.99</v>
      </c>
    </row>
    <row r="3" spans="2:13" ht="4.5" customHeight="1" thickBot="1">
      <c r="B3" s="36"/>
      <c r="C3" s="36"/>
      <c r="D3" s="36"/>
      <c r="E3" s="36"/>
      <c r="F3" s="36"/>
      <c r="G3" s="36"/>
      <c r="H3" s="36"/>
      <c r="I3" s="36"/>
      <c r="J3" s="37"/>
      <c r="K3" s="12"/>
      <c r="L3" s="12"/>
      <c r="M3" s="12"/>
    </row>
    <row r="4" spans="1:13" s="4" customFormat="1" ht="27.75" thickBot="1">
      <c r="A4" s="11"/>
      <c r="B4" s="192">
        <f ca="1">TODAY()</f>
        <v>39892</v>
      </c>
      <c r="C4" s="192"/>
      <c r="D4" s="192"/>
      <c r="E4" s="192"/>
      <c r="F4" s="192"/>
      <c r="G4" s="192"/>
      <c r="H4" s="192"/>
      <c r="I4" s="192"/>
      <c r="J4" s="37"/>
      <c r="K4" s="13" t="s">
        <v>4</v>
      </c>
      <c r="L4" s="22" t="s">
        <v>10</v>
      </c>
      <c r="M4" s="35" t="s">
        <v>21</v>
      </c>
    </row>
    <row r="5" spans="1:13" ht="13.5" customHeight="1">
      <c r="A5" s="5"/>
      <c r="B5" s="212" t="s">
        <v>54</v>
      </c>
      <c r="C5" s="213"/>
      <c r="D5" s="213"/>
      <c r="E5" s="213"/>
      <c r="F5" s="213"/>
      <c r="G5" s="213"/>
      <c r="H5" s="213"/>
      <c r="I5" s="214"/>
      <c r="J5" s="36"/>
      <c r="K5" s="14" t="s">
        <v>0</v>
      </c>
      <c r="L5" s="18" t="s">
        <v>5</v>
      </c>
      <c r="M5" s="60">
        <f>SUMIF($K$19:$K$77,K5,$M$19:$M$77)</f>
        <v>400</v>
      </c>
    </row>
    <row r="6" spans="1:13" ht="13.5" customHeight="1" thickBot="1">
      <c r="A6" s="5"/>
      <c r="B6" s="215"/>
      <c r="C6" s="216"/>
      <c r="D6" s="216"/>
      <c r="E6" s="216"/>
      <c r="F6" s="216"/>
      <c r="G6" s="216"/>
      <c r="H6" s="216"/>
      <c r="I6" s="217"/>
      <c r="J6" s="36"/>
      <c r="K6" s="14" t="s">
        <v>60</v>
      </c>
      <c r="L6" s="18" t="s">
        <v>5</v>
      </c>
      <c r="M6" s="62">
        <f>SUMIF($K$19:$K$77,K6,$M$19:$M$77)*-1</f>
        <v>0</v>
      </c>
    </row>
    <row r="7" spans="1:13" ht="13.5" customHeight="1" thickBot="1" thickTop="1">
      <c r="A7" s="5"/>
      <c r="B7" s="218"/>
      <c r="C7" s="219"/>
      <c r="D7" s="219"/>
      <c r="E7" s="219"/>
      <c r="F7" s="219"/>
      <c r="G7" s="219"/>
      <c r="H7" s="219"/>
      <c r="I7" s="220"/>
      <c r="J7" s="36"/>
      <c r="K7" s="78" t="s">
        <v>62</v>
      </c>
      <c r="L7" s="18"/>
      <c r="M7" s="79">
        <f>SUM(M5:M6)</f>
        <v>400</v>
      </c>
    </row>
    <row r="8" spans="1:13" ht="14.25" customHeight="1">
      <c r="A8" s="7"/>
      <c r="J8" s="36"/>
      <c r="K8" s="15" t="s">
        <v>1</v>
      </c>
      <c r="L8" s="19" t="s">
        <v>5</v>
      </c>
      <c r="M8" s="61">
        <f>SUMIF($K$19:$K$77,K8,$M$19:$M$77)</f>
        <v>350</v>
      </c>
    </row>
    <row r="9" spans="1:13" ht="14.25" customHeight="1" thickBot="1">
      <c r="A9" s="7"/>
      <c r="B9" s="189" t="s">
        <v>25</v>
      </c>
      <c r="C9" s="189"/>
      <c r="D9" s="189"/>
      <c r="E9" s="189"/>
      <c r="F9" s="36"/>
      <c r="G9" s="190" t="s">
        <v>24</v>
      </c>
      <c r="H9" s="190"/>
      <c r="I9" s="190"/>
      <c r="J9" s="36"/>
      <c r="K9" s="16" t="s">
        <v>9</v>
      </c>
      <c r="L9" s="19">
        <v>2</v>
      </c>
      <c r="M9" s="61">
        <f>SUMIF($K$19:$K$77,K9,$M$19:$M$77)</f>
        <v>250</v>
      </c>
    </row>
    <row r="10" spans="1:13" ht="14.25" customHeight="1">
      <c r="A10" s="8"/>
      <c r="B10" s="25"/>
      <c r="C10" s="49"/>
      <c r="D10" s="38"/>
      <c r="E10" s="26"/>
      <c r="F10" s="36"/>
      <c r="G10" s="46"/>
      <c r="H10" s="41"/>
      <c r="I10" s="42"/>
      <c r="J10" s="36"/>
      <c r="K10" s="16" t="s">
        <v>3</v>
      </c>
      <c r="L10" s="20">
        <v>1</v>
      </c>
      <c r="M10" s="61">
        <f>SUMIF($K$19:$K$77,K10,$M$19:$M$77)</f>
        <v>1550</v>
      </c>
    </row>
    <row r="11" spans="2:13" ht="14.25" customHeight="1">
      <c r="B11" s="27"/>
      <c r="C11" s="188"/>
      <c r="D11" s="188"/>
      <c r="E11" s="28"/>
      <c r="F11" s="36"/>
      <c r="G11" s="47"/>
      <c r="H11" s="123"/>
      <c r="I11" s="44"/>
      <c r="J11" s="36"/>
      <c r="K11" s="17" t="s">
        <v>7</v>
      </c>
      <c r="L11" s="19">
        <v>3</v>
      </c>
      <c r="M11" s="61">
        <f>SUMIF($K$19:$K$77,K11,$M$19:$M$77)</f>
        <v>900</v>
      </c>
    </row>
    <row r="12" spans="2:13" ht="15" customHeight="1" thickBot="1">
      <c r="B12" s="27"/>
      <c r="C12" s="50" t="s">
        <v>22</v>
      </c>
      <c r="D12" s="39"/>
      <c r="E12" s="28"/>
      <c r="F12" s="36"/>
      <c r="G12" s="47"/>
      <c r="H12" s="40" t="s">
        <v>22</v>
      </c>
      <c r="I12" s="43"/>
      <c r="J12" s="36"/>
      <c r="K12" s="31" t="s">
        <v>8</v>
      </c>
      <c r="L12" s="32">
        <v>4</v>
      </c>
      <c r="M12" s="62">
        <f>SUMIF($K$19:$K$77,K12,$M$19:$M$77)</f>
        <v>800</v>
      </c>
    </row>
    <row r="13" spans="2:13" ht="15.75" customHeight="1" thickBot="1" thickTop="1">
      <c r="B13" s="27"/>
      <c r="C13" s="195"/>
      <c r="D13" s="195"/>
      <c r="E13" s="28"/>
      <c r="F13" s="36"/>
      <c r="G13" s="47"/>
      <c r="H13" s="123"/>
      <c r="I13" s="44"/>
      <c r="J13" s="36"/>
      <c r="K13" s="33" t="s">
        <v>2</v>
      </c>
      <c r="L13" s="206">
        <f>SUM(M7:M12)</f>
        <v>4250</v>
      </c>
      <c r="M13" s="207"/>
    </row>
    <row r="14" spans="2:11" ht="4.5" customHeight="1" thickBot="1">
      <c r="B14" s="29"/>
      <c r="C14" s="193" t="s">
        <v>17</v>
      </c>
      <c r="D14" s="193"/>
      <c r="E14" s="30"/>
      <c r="F14" s="36"/>
      <c r="G14" s="47"/>
      <c r="H14" s="210" t="s">
        <v>17</v>
      </c>
      <c r="I14" s="43"/>
      <c r="J14" s="36"/>
      <c r="K14" s="10"/>
    </row>
    <row r="15" spans="2:13" ht="14.25" customHeight="1" thickBot="1">
      <c r="B15" s="23"/>
      <c r="C15" s="194"/>
      <c r="D15" s="194"/>
      <c r="E15" s="24"/>
      <c r="F15" s="36"/>
      <c r="G15" s="48"/>
      <c r="H15" s="211"/>
      <c r="I15" s="45"/>
      <c r="J15" s="36"/>
      <c r="K15" s="208" t="s">
        <v>12</v>
      </c>
      <c r="L15" s="209"/>
      <c r="M15" s="77">
        <f>COUNT(M19:M77)</f>
        <v>12</v>
      </c>
    </row>
    <row r="16" ht="4.5" customHeight="1">
      <c r="O16" s="202" t="s">
        <v>86</v>
      </c>
    </row>
    <row r="17" spans="2:19" ht="13.5">
      <c r="B17" s="200" t="s">
        <v>16</v>
      </c>
      <c r="C17" s="200"/>
      <c r="D17" s="205" t="s">
        <v>13</v>
      </c>
      <c r="E17" s="205"/>
      <c r="F17" s="205"/>
      <c r="G17" s="205" t="s">
        <v>15</v>
      </c>
      <c r="H17" s="205"/>
      <c r="I17" s="205"/>
      <c r="J17" s="205"/>
      <c r="K17" s="6" t="s">
        <v>4</v>
      </c>
      <c r="L17" s="56" t="s">
        <v>20</v>
      </c>
      <c r="M17" s="6" t="s">
        <v>14</v>
      </c>
      <c r="N17" s="21"/>
      <c r="O17" s="203"/>
      <c r="P17" s="21"/>
      <c r="Q17" s="55" t="s">
        <v>15</v>
      </c>
      <c r="S17" s="91" t="s">
        <v>4</v>
      </c>
    </row>
    <row r="18" spans="2:19" ht="4.5" customHeight="1" thickBot="1">
      <c r="B18" s="57"/>
      <c r="C18" s="57"/>
      <c r="D18" s="58"/>
      <c r="E18" s="58"/>
      <c r="F18" s="58"/>
      <c r="G18" s="58"/>
      <c r="H18" s="58"/>
      <c r="I18" s="58"/>
      <c r="J18" s="58"/>
      <c r="K18" s="58"/>
      <c r="L18" s="59"/>
      <c r="M18" s="58"/>
      <c r="N18" s="21"/>
      <c r="O18" s="204"/>
      <c r="P18" s="21"/>
      <c r="Q18" s="55"/>
      <c r="S18" s="91"/>
    </row>
    <row r="19" spans="2:19" ht="14.25">
      <c r="B19" s="196">
        <v>1</v>
      </c>
      <c r="C19" s="197"/>
      <c r="D19" s="187" t="s">
        <v>33</v>
      </c>
      <c r="E19" s="187"/>
      <c r="F19" s="187"/>
      <c r="G19" s="187" t="s">
        <v>19</v>
      </c>
      <c r="H19" s="187"/>
      <c r="I19" s="187"/>
      <c r="J19" s="187"/>
      <c r="K19" s="125" t="s">
        <v>3</v>
      </c>
      <c r="L19" s="126" t="s">
        <v>32</v>
      </c>
      <c r="M19" s="127">
        <v>350</v>
      </c>
      <c r="O19" s="139"/>
      <c r="Q19" s="3" t="str">
        <f>Tabela!B12</f>
        <v>Venda</v>
      </c>
      <c r="S19" s="3" t="str">
        <f>K5</f>
        <v>Dinheiro</v>
      </c>
    </row>
    <row r="20" spans="2:19" ht="14.25">
      <c r="B20" s="181">
        <f>+B19+1</f>
        <v>2</v>
      </c>
      <c r="C20" s="182"/>
      <c r="D20" s="183" t="s">
        <v>34</v>
      </c>
      <c r="E20" s="183"/>
      <c r="F20" s="183"/>
      <c r="G20" s="183" t="s">
        <v>18</v>
      </c>
      <c r="H20" s="183"/>
      <c r="I20" s="183"/>
      <c r="J20" s="183"/>
      <c r="K20" s="128" t="s">
        <v>1</v>
      </c>
      <c r="L20" s="129" t="s">
        <v>44</v>
      </c>
      <c r="M20" s="130">
        <v>350</v>
      </c>
      <c r="O20" s="140"/>
      <c r="Q20" s="3" t="str">
        <f>Tabela!B13</f>
        <v>Mensalidade</v>
      </c>
      <c r="S20" s="3" t="str">
        <f>K6</f>
        <v>Desembolsos</v>
      </c>
    </row>
    <row r="21" spans="2:19" ht="14.25">
      <c r="B21" s="181">
        <f aca="true" t="shared" si="0" ref="B21:B77">+B20+1</f>
        <v>3</v>
      </c>
      <c r="C21" s="182"/>
      <c r="D21" s="187" t="s">
        <v>35</v>
      </c>
      <c r="E21" s="187"/>
      <c r="F21" s="187"/>
      <c r="G21" s="183" t="s">
        <v>27</v>
      </c>
      <c r="H21" s="183"/>
      <c r="I21" s="183"/>
      <c r="J21" s="183"/>
      <c r="K21" s="128" t="s">
        <v>7</v>
      </c>
      <c r="L21" s="129" t="s">
        <v>45</v>
      </c>
      <c r="M21" s="130">
        <v>500</v>
      </c>
      <c r="O21" s="140"/>
      <c r="Q21" s="3" t="str">
        <f>Tabela!B14</f>
        <v>Anuidade</v>
      </c>
      <c r="S21" s="3" t="str">
        <f>K8</f>
        <v>Cheques Pré Datados</v>
      </c>
    </row>
    <row r="22" spans="2:19" ht="14.25">
      <c r="B22" s="181">
        <f t="shared" si="0"/>
        <v>4</v>
      </c>
      <c r="C22" s="182"/>
      <c r="D22" s="183" t="s">
        <v>36</v>
      </c>
      <c r="E22" s="183"/>
      <c r="F22" s="183"/>
      <c r="G22" s="183" t="s">
        <v>28</v>
      </c>
      <c r="H22" s="183"/>
      <c r="I22" s="183"/>
      <c r="J22" s="183"/>
      <c r="K22" s="128" t="s">
        <v>0</v>
      </c>
      <c r="L22" s="129" t="s">
        <v>45</v>
      </c>
      <c r="M22" s="130">
        <v>200</v>
      </c>
      <c r="O22" s="140"/>
      <c r="Q22" s="3" t="str">
        <f>Tabela!B15</f>
        <v>Consulta</v>
      </c>
      <c r="S22" s="3" t="str">
        <f>K9</f>
        <v>Cheques Inferiores </v>
      </c>
    </row>
    <row r="23" spans="2:19" ht="14.25">
      <c r="B23" s="181">
        <f t="shared" si="0"/>
        <v>5</v>
      </c>
      <c r="C23" s="182"/>
      <c r="D23" s="187" t="s">
        <v>37</v>
      </c>
      <c r="E23" s="187"/>
      <c r="F23" s="187"/>
      <c r="G23" s="183" t="s">
        <v>29</v>
      </c>
      <c r="H23" s="183"/>
      <c r="I23" s="183"/>
      <c r="J23" s="183"/>
      <c r="K23" s="128" t="s">
        <v>8</v>
      </c>
      <c r="L23" s="129" t="s">
        <v>45</v>
      </c>
      <c r="M23" s="130">
        <v>400</v>
      </c>
      <c r="O23" s="140"/>
      <c r="Q23" s="3" t="str">
        <f>Tabela!B16</f>
        <v>Assistência Técnica</v>
      </c>
      <c r="S23" s="3" t="str">
        <f>K10</f>
        <v>Cheques Superiores</v>
      </c>
    </row>
    <row r="24" spans="2:19" ht="14.25">
      <c r="B24" s="181">
        <f t="shared" si="0"/>
        <v>6</v>
      </c>
      <c r="C24" s="182"/>
      <c r="D24" s="183" t="s">
        <v>38</v>
      </c>
      <c r="E24" s="183"/>
      <c r="F24" s="183"/>
      <c r="G24" s="183" t="s">
        <v>18</v>
      </c>
      <c r="H24" s="183"/>
      <c r="I24" s="183"/>
      <c r="J24" s="183"/>
      <c r="K24" s="128" t="s">
        <v>3</v>
      </c>
      <c r="L24" s="129" t="s">
        <v>45</v>
      </c>
      <c r="M24" s="130">
        <v>350</v>
      </c>
      <c r="O24" s="140"/>
      <c r="Q24" s="3" t="str">
        <f>Tabela!B17</f>
        <v>Pagamentos</v>
      </c>
      <c r="S24" s="3" t="str">
        <f>K11</f>
        <v>Cheques outras Capitais</v>
      </c>
    </row>
    <row r="25" spans="2:19" ht="14.25">
      <c r="B25" s="181">
        <f t="shared" si="0"/>
        <v>7</v>
      </c>
      <c r="C25" s="182"/>
      <c r="D25" s="187" t="s">
        <v>39</v>
      </c>
      <c r="E25" s="187"/>
      <c r="F25" s="187"/>
      <c r="G25" s="183" t="s">
        <v>19</v>
      </c>
      <c r="H25" s="183"/>
      <c r="I25" s="183"/>
      <c r="J25" s="183"/>
      <c r="K25" s="128" t="s">
        <v>9</v>
      </c>
      <c r="L25" s="129" t="s">
        <v>45</v>
      </c>
      <c r="M25" s="130">
        <v>250</v>
      </c>
      <c r="O25" s="140"/>
      <c r="Q25" s="3" t="str">
        <f>Tabela!B18</f>
        <v>Adiantamento</v>
      </c>
      <c r="S25" s="3" t="str">
        <f>K12</f>
        <v>Cheques Praças/Interior</v>
      </c>
    </row>
    <row r="26" spans="2:17" ht="14.25">
      <c r="B26" s="181">
        <f t="shared" si="0"/>
        <v>8</v>
      </c>
      <c r="C26" s="182"/>
      <c r="D26" s="183" t="s">
        <v>40</v>
      </c>
      <c r="E26" s="183"/>
      <c r="F26" s="183"/>
      <c r="G26" s="183" t="s">
        <v>27</v>
      </c>
      <c r="H26" s="183"/>
      <c r="I26" s="183"/>
      <c r="J26" s="183"/>
      <c r="K26" s="128" t="s">
        <v>0</v>
      </c>
      <c r="L26" s="129" t="s">
        <v>45</v>
      </c>
      <c r="M26" s="130">
        <v>200</v>
      </c>
      <c r="O26" s="140"/>
      <c r="Q26" s="3">
        <f>Tabela!B19</f>
        <v>0</v>
      </c>
    </row>
    <row r="27" spans="2:17" ht="14.25">
      <c r="B27" s="181">
        <f t="shared" si="0"/>
        <v>9</v>
      </c>
      <c r="C27" s="182"/>
      <c r="D27" s="187" t="s">
        <v>41</v>
      </c>
      <c r="E27" s="187"/>
      <c r="F27" s="187"/>
      <c r="G27" s="183" t="s">
        <v>28</v>
      </c>
      <c r="H27" s="183"/>
      <c r="I27" s="183"/>
      <c r="J27" s="183"/>
      <c r="K27" s="128" t="s">
        <v>7</v>
      </c>
      <c r="L27" s="129" t="s">
        <v>45</v>
      </c>
      <c r="M27" s="130">
        <v>400</v>
      </c>
      <c r="O27" s="140"/>
      <c r="Q27" s="3">
        <f>Tabela!B20</f>
        <v>0</v>
      </c>
    </row>
    <row r="28" spans="2:17" ht="14.25">
      <c r="B28" s="181">
        <f t="shared" si="0"/>
        <v>10</v>
      </c>
      <c r="C28" s="182"/>
      <c r="D28" s="183" t="s">
        <v>42</v>
      </c>
      <c r="E28" s="183"/>
      <c r="F28" s="183"/>
      <c r="G28" s="183" t="s">
        <v>29</v>
      </c>
      <c r="H28" s="183"/>
      <c r="I28" s="183"/>
      <c r="J28" s="183"/>
      <c r="K28" s="128" t="s">
        <v>8</v>
      </c>
      <c r="L28" s="129" t="s">
        <v>45</v>
      </c>
      <c r="M28" s="130">
        <v>400</v>
      </c>
      <c r="O28" s="140"/>
      <c r="Q28" s="3">
        <f>Tabela!B21</f>
        <v>0</v>
      </c>
    </row>
    <row r="29" spans="2:17" ht="14.25">
      <c r="B29" s="181">
        <f t="shared" si="0"/>
        <v>11</v>
      </c>
      <c r="C29" s="182"/>
      <c r="D29" s="187" t="s">
        <v>43</v>
      </c>
      <c r="E29" s="187"/>
      <c r="F29" s="187"/>
      <c r="G29" s="183" t="s">
        <v>27</v>
      </c>
      <c r="H29" s="183"/>
      <c r="I29" s="183"/>
      <c r="J29" s="183"/>
      <c r="K29" s="128" t="s">
        <v>3</v>
      </c>
      <c r="L29" s="129" t="s">
        <v>32</v>
      </c>
      <c r="M29" s="130">
        <v>350</v>
      </c>
      <c r="O29" s="140"/>
      <c r="Q29" s="3">
        <f>Tabela!B22</f>
        <v>0</v>
      </c>
    </row>
    <row r="30" spans="2:17" ht="14.25">
      <c r="B30" s="181">
        <f t="shared" si="0"/>
        <v>12</v>
      </c>
      <c r="C30" s="182"/>
      <c r="D30" s="187" t="s">
        <v>74</v>
      </c>
      <c r="E30" s="187"/>
      <c r="F30" s="187"/>
      <c r="G30" s="183" t="s">
        <v>29</v>
      </c>
      <c r="H30" s="183"/>
      <c r="I30" s="183"/>
      <c r="J30" s="183"/>
      <c r="K30" s="128" t="s">
        <v>3</v>
      </c>
      <c r="L30" s="129" t="s">
        <v>45</v>
      </c>
      <c r="M30" s="130">
        <v>500</v>
      </c>
      <c r="O30" s="140"/>
      <c r="Q30" s="3">
        <f>Tabela!B25</f>
        <v>0</v>
      </c>
    </row>
    <row r="31" spans="2:17" ht="14.25">
      <c r="B31" s="181">
        <f t="shared" si="0"/>
        <v>13</v>
      </c>
      <c r="C31" s="182"/>
      <c r="D31" s="183"/>
      <c r="E31" s="183"/>
      <c r="F31" s="183"/>
      <c r="G31" s="183"/>
      <c r="H31" s="183"/>
      <c r="I31" s="183"/>
      <c r="J31" s="183"/>
      <c r="K31" s="128"/>
      <c r="L31" s="129"/>
      <c r="M31" s="130"/>
      <c r="O31" s="140"/>
      <c r="Q31" s="3">
        <f>Tabela!B26</f>
        <v>0</v>
      </c>
    </row>
    <row r="32" spans="2:15" ht="14.25">
      <c r="B32" s="181">
        <f t="shared" si="0"/>
        <v>14</v>
      </c>
      <c r="C32" s="182"/>
      <c r="D32" s="183"/>
      <c r="E32" s="183"/>
      <c r="F32" s="183"/>
      <c r="G32" s="183"/>
      <c r="H32" s="183"/>
      <c r="I32" s="183"/>
      <c r="J32" s="183"/>
      <c r="K32" s="128"/>
      <c r="L32" s="129"/>
      <c r="M32" s="130"/>
      <c r="O32" s="140"/>
    </row>
    <row r="33" spans="2:15" ht="14.25">
      <c r="B33" s="181">
        <f t="shared" si="0"/>
        <v>15</v>
      </c>
      <c r="C33" s="182"/>
      <c r="D33" s="183"/>
      <c r="E33" s="183"/>
      <c r="F33" s="183"/>
      <c r="G33" s="183"/>
      <c r="H33" s="183"/>
      <c r="I33" s="183"/>
      <c r="J33" s="183"/>
      <c r="K33" s="128"/>
      <c r="L33" s="129"/>
      <c r="M33" s="130"/>
      <c r="O33" s="140"/>
    </row>
    <row r="34" spans="2:15" ht="14.25">
      <c r="B34" s="181">
        <f t="shared" si="0"/>
        <v>16</v>
      </c>
      <c r="C34" s="182"/>
      <c r="D34" s="183"/>
      <c r="E34" s="183"/>
      <c r="F34" s="183"/>
      <c r="G34" s="183"/>
      <c r="H34" s="183"/>
      <c r="I34" s="183"/>
      <c r="J34" s="183"/>
      <c r="K34" s="128"/>
      <c r="L34" s="129"/>
      <c r="M34" s="130"/>
      <c r="O34" s="140"/>
    </row>
    <row r="35" spans="2:15" ht="14.25">
      <c r="B35" s="181">
        <f t="shared" si="0"/>
        <v>17</v>
      </c>
      <c r="C35" s="182"/>
      <c r="D35" s="183"/>
      <c r="E35" s="183"/>
      <c r="F35" s="183"/>
      <c r="G35" s="183"/>
      <c r="H35" s="183"/>
      <c r="I35" s="183"/>
      <c r="J35" s="183"/>
      <c r="K35" s="128"/>
      <c r="L35" s="129"/>
      <c r="M35" s="130"/>
      <c r="O35" s="140"/>
    </row>
    <row r="36" spans="2:15" ht="14.25">
      <c r="B36" s="181">
        <f t="shared" si="0"/>
        <v>18</v>
      </c>
      <c r="C36" s="182"/>
      <c r="D36" s="183"/>
      <c r="E36" s="183"/>
      <c r="F36" s="183"/>
      <c r="G36" s="183"/>
      <c r="H36" s="183"/>
      <c r="I36" s="183"/>
      <c r="J36" s="183"/>
      <c r="K36" s="128"/>
      <c r="L36" s="129"/>
      <c r="M36" s="130"/>
      <c r="O36" s="140"/>
    </row>
    <row r="37" spans="2:15" ht="14.25">
      <c r="B37" s="181">
        <f t="shared" si="0"/>
        <v>19</v>
      </c>
      <c r="C37" s="182"/>
      <c r="D37" s="183"/>
      <c r="E37" s="183"/>
      <c r="F37" s="183"/>
      <c r="G37" s="183"/>
      <c r="H37" s="183"/>
      <c r="I37" s="183"/>
      <c r="J37" s="183"/>
      <c r="K37" s="128"/>
      <c r="L37" s="129"/>
      <c r="M37" s="130"/>
      <c r="O37" s="140"/>
    </row>
    <row r="38" spans="2:15" ht="14.25">
      <c r="B38" s="181">
        <f t="shared" si="0"/>
        <v>20</v>
      </c>
      <c r="C38" s="182"/>
      <c r="D38" s="183"/>
      <c r="E38" s="183"/>
      <c r="F38" s="183"/>
      <c r="G38" s="183"/>
      <c r="H38" s="183"/>
      <c r="I38" s="183"/>
      <c r="J38" s="183"/>
      <c r="K38" s="128"/>
      <c r="L38" s="129"/>
      <c r="M38" s="130"/>
      <c r="O38" s="140"/>
    </row>
    <row r="39" spans="2:15" ht="14.25">
      <c r="B39" s="181">
        <f t="shared" si="0"/>
        <v>21</v>
      </c>
      <c r="C39" s="182"/>
      <c r="D39" s="183"/>
      <c r="E39" s="183"/>
      <c r="F39" s="183"/>
      <c r="G39" s="183"/>
      <c r="H39" s="183"/>
      <c r="I39" s="183"/>
      <c r="J39" s="183"/>
      <c r="K39" s="128"/>
      <c r="L39" s="129"/>
      <c r="M39" s="130"/>
      <c r="O39" s="140"/>
    </row>
    <row r="40" spans="2:15" ht="15" thickBot="1">
      <c r="B40" s="198">
        <f t="shared" si="0"/>
        <v>22</v>
      </c>
      <c r="C40" s="199"/>
      <c r="D40" s="201"/>
      <c r="E40" s="201"/>
      <c r="F40" s="201"/>
      <c r="G40" s="201"/>
      <c r="H40" s="201"/>
      <c r="I40" s="201"/>
      <c r="J40" s="201"/>
      <c r="K40" s="131"/>
      <c r="L40" s="132"/>
      <c r="M40" s="133"/>
      <c r="O40" s="140"/>
    </row>
    <row r="41" spans="2:15" ht="14.25">
      <c r="B41" s="196">
        <f t="shared" si="0"/>
        <v>23</v>
      </c>
      <c r="C41" s="197"/>
      <c r="D41" s="187"/>
      <c r="E41" s="187"/>
      <c r="F41" s="187"/>
      <c r="G41" s="187"/>
      <c r="H41" s="187"/>
      <c r="I41" s="187"/>
      <c r="J41" s="187"/>
      <c r="K41" s="125"/>
      <c r="L41" s="126"/>
      <c r="M41" s="134"/>
      <c r="O41" s="140"/>
    </row>
    <row r="42" spans="2:15" ht="14.25">
      <c r="B42" s="181">
        <f t="shared" si="0"/>
        <v>24</v>
      </c>
      <c r="C42" s="182"/>
      <c r="D42" s="183"/>
      <c r="E42" s="183"/>
      <c r="F42" s="183"/>
      <c r="G42" s="183"/>
      <c r="H42" s="183"/>
      <c r="I42" s="183"/>
      <c r="J42" s="183"/>
      <c r="K42" s="128"/>
      <c r="L42" s="129"/>
      <c r="M42" s="135"/>
      <c r="O42" s="140"/>
    </row>
    <row r="43" spans="2:15" ht="14.25">
      <c r="B43" s="181">
        <f t="shared" si="0"/>
        <v>25</v>
      </c>
      <c r="C43" s="182"/>
      <c r="D43" s="183"/>
      <c r="E43" s="183"/>
      <c r="F43" s="183"/>
      <c r="G43" s="183"/>
      <c r="H43" s="183"/>
      <c r="I43" s="183"/>
      <c r="J43" s="183"/>
      <c r="K43" s="128"/>
      <c r="L43" s="129"/>
      <c r="M43" s="135"/>
      <c r="O43" s="140"/>
    </row>
    <row r="44" spans="2:15" ht="14.25">
      <c r="B44" s="181">
        <f t="shared" si="0"/>
        <v>26</v>
      </c>
      <c r="C44" s="182"/>
      <c r="D44" s="183"/>
      <c r="E44" s="183"/>
      <c r="F44" s="183"/>
      <c r="G44" s="183"/>
      <c r="H44" s="183"/>
      <c r="I44" s="183"/>
      <c r="J44" s="183"/>
      <c r="K44" s="128"/>
      <c r="L44" s="129"/>
      <c r="M44" s="135"/>
      <c r="O44" s="140"/>
    </row>
    <row r="45" spans="2:15" ht="14.25">
      <c r="B45" s="181">
        <f t="shared" si="0"/>
        <v>27</v>
      </c>
      <c r="C45" s="182"/>
      <c r="D45" s="183"/>
      <c r="E45" s="183"/>
      <c r="F45" s="183"/>
      <c r="G45" s="183"/>
      <c r="H45" s="183"/>
      <c r="I45" s="183"/>
      <c r="J45" s="183"/>
      <c r="K45" s="128"/>
      <c r="L45" s="129"/>
      <c r="M45" s="135"/>
      <c r="O45" s="140"/>
    </row>
    <row r="46" spans="2:15" ht="14.25">
      <c r="B46" s="181">
        <f t="shared" si="0"/>
        <v>28</v>
      </c>
      <c r="C46" s="182"/>
      <c r="D46" s="183"/>
      <c r="E46" s="183"/>
      <c r="F46" s="183"/>
      <c r="G46" s="183"/>
      <c r="H46" s="183"/>
      <c r="I46" s="183"/>
      <c r="J46" s="183"/>
      <c r="K46" s="128"/>
      <c r="L46" s="129"/>
      <c r="M46" s="135"/>
      <c r="O46" s="140"/>
    </row>
    <row r="47" spans="2:15" ht="14.25">
      <c r="B47" s="181">
        <f t="shared" si="0"/>
        <v>29</v>
      </c>
      <c r="C47" s="182"/>
      <c r="D47" s="183"/>
      <c r="E47" s="183"/>
      <c r="F47" s="183"/>
      <c r="G47" s="183"/>
      <c r="H47" s="183"/>
      <c r="I47" s="183"/>
      <c r="J47" s="183"/>
      <c r="K47" s="128"/>
      <c r="L47" s="129"/>
      <c r="M47" s="135"/>
      <c r="O47" s="140"/>
    </row>
    <row r="48" spans="2:15" ht="14.25">
      <c r="B48" s="181">
        <f t="shared" si="0"/>
        <v>30</v>
      </c>
      <c r="C48" s="182"/>
      <c r="D48" s="183"/>
      <c r="E48" s="183"/>
      <c r="F48" s="183"/>
      <c r="G48" s="183"/>
      <c r="H48" s="183"/>
      <c r="I48" s="183"/>
      <c r="J48" s="183"/>
      <c r="K48" s="128"/>
      <c r="L48" s="129"/>
      <c r="M48" s="135"/>
      <c r="O48" s="140"/>
    </row>
    <row r="49" spans="2:15" ht="14.25">
      <c r="B49" s="181">
        <f t="shared" si="0"/>
        <v>31</v>
      </c>
      <c r="C49" s="182"/>
      <c r="D49" s="183"/>
      <c r="E49" s="183"/>
      <c r="F49" s="183"/>
      <c r="G49" s="183"/>
      <c r="H49" s="183"/>
      <c r="I49" s="183"/>
      <c r="J49" s="183"/>
      <c r="K49" s="128"/>
      <c r="L49" s="129"/>
      <c r="M49" s="135"/>
      <c r="O49" s="140"/>
    </row>
    <row r="50" spans="2:15" ht="14.25">
      <c r="B50" s="181">
        <f t="shared" si="0"/>
        <v>32</v>
      </c>
      <c r="C50" s="182"/>
      <c r="D50" s="183"/>
      <c r="E50" s="183"/>
      <c r="F50" s="183"/>
      <c r="G50" s="183"/>
      <c r="H50" s="183"/>
      <c r="I50" s="183"/>
      <c r="J50" s="183"/>
      <c r="K50" s="128"/>
      <c r="L50" s="129"/>
      <c r="M50" s="135"/>
      <c r="O50" s="140"/>
    </row>
    <row r="51" spans="2:15" ht="14.25">
      <c r="B51" s="181">
        <f t="shared" si="0"/>
        <v>33</v>
      </c>
      <c r="C51" s="182"/>
      <c r="D51" s="183"/>
      <c r="E51" s="183"/>
      <c r="F51" s="183"/>
      <c r="G51" s="183"/>
      <c r="H51" s="183"/>
      <c r="I51" s="183"/>
      <c r="J51" s="183"/>
      <c r="K51" s="128"/>
      <c r="L51" s="129"/>
      <c r="M51" s="135"/>
      <c r="O51" s="140"/>
    </row>
    <row r="52" spans="2:15" ht="14.25">
      <c r="B52" s="181">
        <f t="shared" si="0"/>
        <v>34</v>
      </c>
      <c r="C52" s="182"/>
      <c r="D52" s="183"/>
      <c r="E52" s="183"/>
      <c r="F52" s="183"/>
      <c r="G52" s="183"/>
      <c r="H52" s="183"/>
      <c r="I52" s="183"/>
      <c r="J52" s="183"/>
      <c r="K52" s="128"/>
      <c r="L52" s="129"/>
      <c r="M52" s="135"/>
      <c r="O52" s="140"/>
    </row>
    <row r="53" spans="2:15" ht="14.25">
      <c r="B53" s="181">
        <f t="shared" si="0"/>
        <v>35</v>
      </c>
      <c r="C53" s="182"/>
      <c r="D53" s="183"/>
      <c r="E53" s="183"/>
      <c r="F53" s="183"/>
      <c r="G53" s="183"/>
      <c r="H53" s="183"/>
      <c r="I53" s="183"/>
      <c r="J53" s="183"/>
      <c r="K53" s="128"/>
      <c r="L53" s="129"/>
      <c r="M53" s="135"/>
      <c r="O53" s="140"/>
    </row>
    <row r="54" spans="2:15" ht="14.25">
      <c r="B54" s="181">
        <f t="shared" si="0"/>
        <v>36</v>
      </c>
      <c r="C54" s="182"/>
      <c r="D54" s="183"/>
      <c r="E54" s="183"/>
      <c r="F54" s="183"/>
      <c r="G54" s="183"/>
      <c r="H54" s="183"/>
      <c r="I54" s="183"/>
      <c r="J54" s="183"/>
      <c r="K54" s="128"/>
      <c r="L54" s="129"/>
      <c r="M54" s="135"/>
      <c r="O54" s="140"/>
    </row>
    <row r="55" spans="2:15" ht="14.25">
      <c r="B55" s="181">
        <f t="shared" si="0"/>
        <v>37</v>
      </c>
      <c r="C55" s="182"/>
      <c r="D55" s="183"/>
      <c r="E55" s="183"/>
      <c r="F55" s="183"/>
      <c r="G55" s="183"/>
      <c r="H55" s="183"/>
      <c r="I55" s="183"/>
      <c r="J55" s="183"/>
      <c r="K55" s="128"/>
      <c r="L55" s="129"/>
      <c r="M55" s="135"/>
      <c r="O55" s="140"/>
    </row>
    <row r="56" spans="2:15" ht="14.25">
      <c r="B56" s="181">
        <f t="shared" si="0"/>
        <v>38</v>
      </c>
      <c r="C56" s="182"/>
      <c r="D56" s="183"/>
      <c r="E56" s="183"/>
      <c r="F56" s="183"/>
      <c r="G56" s="183"/>
      <c r="H56" s="183"/>
      <c r="I56" s="183"/>
      <c r="J56" s="183"/>
      <c r="K56" s="128"/>
      <c r="L56" s="129"/>
      <c r="M56" s="135"/>
      <c r="O56" s="140"/>
    </row>
    <row r="57" spans="2:15" ht="14.25">
      <c r="B57" s="181">
        <f t="shared" si="0"/>
        <v>39</v>
      </c>
      <c r="C57" s="182"/>
      <c r="D57" s="183"/>
      <c r="E57" s="183"/>
      <c r="F57" s="183"/>
      <c r="G57" s="183"/>
      <c r="H57" s="183"/>
      <c r="I57" s="183"/>
      <c r="J57" s="183"/>
      <c r="K57" s="128"/>
      <c r="L57" s="129"/>
      <c r="M57" s="135"/>
      <c r="O57" s="140"/>
    </row>
    <row r="58" spans="2:15" ht="14.25">
      <c r="B58" s="181">
        <f t="shared" si="0"/>
        <v>40</v>
      </c>
      <c r="C58" s="182"/>
      <c r="D58" s="183"/>
      <c r="E58" s="183"/>
      <c r="F58" s="183"/>
      <c r="G58" s="183"/>
      <c r="H58" s="183"/>
      <c r="I58" s="183"/>
      <c r="J58" s="183"/>
      <c r="K58" s="128"/>
      <c r="L58" s="129"/>
      <c r="M58" s="135"/>
      <c r="O58" s="140"/>
    </row>
    <row r="59" spans="2:15" ht="14.25">
      <c r="B59" s="181">
        <f t="shared" si="0"/>
        <v>41</v>
      </c>
      <c r="C59" s="182"/>
      <c r="D59" s="183"/>
      <c r="E59" s="183"/>
      <c r="F59" s="183"/>
      <c r="G59" s="183"/>
      <c r="H59" s="183"/>
      <c r="I59" s="183"/>
      <c r="J59" s="183"/>
      <c r="K59" s="128"/>
      <c r="L59" s="129"/>
      <c r="M59" s="135"/>
      <c r="O59" s="140"/>
    </row>
    <row r="60" spans="2:15" ht="14.25">
      <c r="B60" s="181">
        <f t="shared" si="0"/>
        <v>42</v>
      </c>
      <c r="C60" s="182"/>
      <c r="D60" s="183"/>
      <c r="E60" s="183"/>
      <c r="F60" s="183"/>
      <c r="G60" s="183"/>
      <c r="H60" s="183"/>
      <c r="I60" s="183"/>
      <c r="J60" s="183"/>
      <c r="K60" s="128"/>
      <c r="L60" s="129"/>
      <c r="M60" s="135"/>
      <c r="O60" s="140"/>
    </row>
    <row r="61" spans="2:15" ht="14.25">
      <c r="B61" s="181">
        <f t="shared" si="0"/>
        <v>43</v>
      </c>
      <c r="C61" s="182"/>
      <c r="D61" s="183"/>
      <c r="E61" s="183"/>
      <c r="F61" s="183"/>
      <c r="G61" s="183"/>
      <c r="H61" s="183"/>
      <c r="I61" s="183"/>
      <c r="J61" s="183"/>
      <c r="K61" s="128"/>
      <c r="L61" s="129"/>
      <c r="M61" s="135"/>
      <c r="O61" s="140"/>
    </row>
    <row r="62" spans="2:15" ht="14.25">
      <c r="B62" s="181">
        <f t="shared" si="0"/>
        <v>44</v>
      </c>
      <c r="C62" s="182"/>
      <c r="D62" s="183"/>
      <c r="E62" s="183"/>
      <c r="F62" s="183"/>
      <c r="G62" s="183"/>
      <c r="H62" s="183"/>
      <c r="I62" s="183"/>
      <c r="J62" s="183"/>
      <c r="K62" s="128"/>
      <c r="L62" s="129"/>
      <c r="M62" s="135"/>
      <c r="O62" s="140"/>
    </row>
    <row r="63" spans="2:15" ht="14.25">
      <c r="B63" s="181">
        <f t="shared" si="0"/>
        <v>45</v>
      </c>
      <c r="C63" s="182"/>
      <c r="D63" s="183"/>
      <c r="E63" s="183"/>
      <c r="F63" s="183"/>
      <c r="G63" s="183"/>
      <c r="H63" s="183"/>
      <c r="I63" s="183"/>
      <c r="J63" s="183"/>
      <c r="K63" s="128"/>
      <c r="L63" s="129"/>
      <c r="M63" s="135"/>
      <c r="O63" s="140"/>
    </row>
    <row r="64" spans="2:15" ht="14.25">
      <c r="B64" s="181">
        <f t="shared" si="0"/>
        <v>46</v>
      </c>
      <c r="C64" s="182"/>
      <c r="D64" s="183"/>
      <c r="E64" s="183"/>
      <c r="F64" s="183"/>
      <c r="G64" s="183"/>
      <c r="H64" s="183"/>
      <c r="I64" s="183"/>
      <c r="J64" s="183"/>
      <c r="K64" s="128"/>
      <c r="L64" s="129"/>
      <c r="M64" s="135"/>
      <c r="O64" s="140"/>
    </row>
    <row r="65" spans="2:15" ht="14.25">
      <c r="B65" s="181">
        <f t="shared" si="0"/>
        <v>47</v>
      </c>
      <c r="C65" s="182"/>
      <c r="D65" s="183"/>
      <c r="E65" s="183"/>
      <c r="F65" s="183"/>
      <c r="G65" s="183"/>
      <c r="H65" s="183"/>
      <c r="I65" s="183"/>
      <c r="J65" s="183"/>
      <c r="K65" s="128"/>
      <c r="L65" s="129"/>
      <c r="M65" s="135"/>
      <c r="O65" s="140"/>
    </row>
    <row r="66" spans="2:15" ht="14.25">
      <c r="B66" s="181">
        <f t="shared" si="0"/>
        <v>48</v>
      </c>
      <c r="C66" s="182"/>
      <c r="D66" s="183"/>
      <c r="E66" s="183"/>
      <c r="F66" s="183"/>
      <c r="G66" s="183"/>
      <c r="H66" s="183"/>
      <c r="I66" s="183"/>
      <c r="J66" s="183"/>
      <c r="K66" s="128"/>
      <c r="L66" s="129"/>
      <c r="M66" s="135"/>
      <c r="O66" s="140"/>
    </row>
    <row r="67" spans="2:15" ht="14.25">
      <c r="B67" s="181">
        <f t="shared" si="0"/>
        <v>49</v>
      </c>
      <c r="C67" s="182"/>
      <c r="D67" s="183"/>
      <c r="E67" s="183"/>
      <c r="F67" s="183"/>
      <c r="G67" s="183"/>
      <c r="H67" s="183"/>
      <c r="I67" s="183"/>
      <c r="J67" s="183"/>
      <c r="K67" s="128"/>
      <c r="L67" s="129"/>
      <c r="M67" s="135"/>
      <c r="O67" s="140"/>
    </row>
    <row r="68" spans="2:15" ht="14.25">
      <c r="B68" s="181">
        <f t="shared" si="0"/>
        <v>50</v>
      </c>
      <c r="C68" s="182"/>
      <c r="D68" s="183"/>
      <c r="E68" s="183"/>
      <c r="F68" s="183"/>
      <c r="G68" s="183"/>
      <c r="H68" s="183"/>
      <c r="I68" s="183"/>
      <c r="J68" s="183"/>
      <c r="K68" s="128"/>
      <c r="L68" s="129"/>
      <c r="M68" s="135"/>
      <c r="O68" s="140"/>
    </row>
    <row r="69" spans="2:15" ht="14.25">
      <c r="B69" s="181">
        <f t="shared" si="0"/>
        <v>51</v>
      </c>
      <c r="C69" s="182"/>
      <c r="D69" s="183"/>
      <c r="E69" s="183"/>
      <c r="F69" s="183"/>
      <c r="G69" s="183"/>
      <c r="H69" s="183"/>
      <c r="I69" s="183"/>
      <c r="J69" s="183"/>
      <c r="K69" s="128"/>
      <c r="L69" s="129"/>
      <c r="M69" s="135"/>
      <c r="O69" s="140"/>
    </row>
    <row r="70" spans="2:15" ht="14.25">
      <c r="B70" s="181">
        <f t="shared" si="0"/>
        <v>52</v>
      </c>
      <c r="C70" s="182"/>
      <c r="D70" s="183"/>
      <c r="E70" s="183"/>
      <c r="F70" s="183"/>
      <c r="G70" s="183"/>
      <c r="H70" s="183"/>
      <c r="I70" s="183"/>
      <c r="J70" s="183"/>
      <c r="K70" s="128"/>
      <c r="L70" s="129"/>
      <c r="M70" s="135"/>
      <c r="O70" s="140"/>
    </row>
    <row r="71" spans="2:15" ht="14.25">
      <c r="B71" s="181">
        <f t="shared" si="0"/>
        <v>53</v>
      </c>
      <c r="C71" s="182"/>
      <c r="D71" s="183"/>
      <c r="E71" s="183"/>
      <c r="F71" s="183"/>
      <c r="G71" s="183"/>
      <c r="H71" s="183"/>
      <c r="I71" s="183"/>
      <c r="J71" s="183"/>
      <c r="K71" s="128"/>
      <c r="L71" s="129"/>
      <c r="M71" s="135"/>
      <c r="O71" s="140"/>
    </row>
    <row r="72" spans="2:15" ht="14.25">
      <c r="B72" s="181">
        <f t="shared" si="0"/>
        <v>54</v>
      </c>
      <c r="C72" s="182"/>
      <c r="D72" s="183"/>
      <c r="E72" s="183"/>
      <c r="F72" s="183"/>
      <c r="G72" s="183"/>
      <c r="H72" s="183"/>
      <c r="I72" s="183"/>
      <c r="J72" s="183"/>
      <c r="K72" s="128"/>
      <c r="L72" s="129"/>
      <c r="M72" s="135"/>
      <c r="O72" s="140"/>
    </row>
    <row r="73" spans="2:15" ht="14.25">
      <c r="B73" s="181">
        <f t="shared" si="0"/>
        <v>55</v>
      </c>
      <c r="C73" s="182"/>
      <c r="D73" s="183"/>
      <c r="E73" s="183"/>
      <c r="F73" s="183"/>
      <c r="G73" s="183"/>
      <c r="H73" s="183"/>
      <c r="I73" s="183"/>
      <c r="J73" s="183"/>
      <c r="K73" s="128"/>
      <c r="L73" s="129"/>
      <c r="M73" s="135"/>
      <c r="O73" s="140"/>
    </row>
    <row r="74" spans="2:15" ht="14.25">
      <c r="B74" s="181">
        <f t="shared" si="0"/>
        <v>56</v>
      </c>
      <c r="C74" s="182"/>
      <c r="D74" s="183"/>
      <c r="E74" s="183"/>
      <c r="F74" s="183"/>
      <c r="G74" s="183"/>
      <c r="H74" s="183"/>
      <c r="I74" s="183"/>
      <c r="J74" s="183"/>
      <c r="K74" s="128"/>
      <c r="L74" s="129"/>
      <c r="M74" s="135"/>
      <c r="O74" s="140"/>
    </row>
    <row r="75" spans="2:15" ht="14.25">
      <c r="B75" s="181">
        <f t="shared" si="0"/>
        <v>57</v>
      </c>
      <c r="C75" s="182"/>
      <c r="D75" s="183"/>
      <c r="E75" s="183"/>
      <c r="F75" s="183"/>
      <c r="G75" s="183"/>
      <c r="H75" s="183"/>
      <c r="I75" s="183"/>
      <c r="J75" s="183"/>
      <c r="K75" s="128"/>
      <c r="L75" s="129"/>
      <c r="M75" s="135"/>
      <c r="O75" s="140"/>
    </row>
    <row r="76" spans="2:15" ht="14.25">
      <c r="B76" s="181">
        <f t="shared" si="0"/>
        <v>58</v>
      </c>
      <c r="C76" s="182"/>
      <c r="D76" s="183"/>
      <c r="E76" s="183"/>
      <c r="F76" s="183"/>
      <c r="G76" s="183"/>
      <c r="H76" s="183"/>
      <c r="I76" s="183"/>
      <c r="J76" s="183"/>
      <c r="K76" s="128"/>
      <c r="L76" s="129"/>
      <c r="M76" s="135"/>
      <c r="O76" s="140"/>
    </row>
    <row r="77" spans="2:15" ht="15" thickBot="1">
      <c r="B77" s="184">
        <f t="shared" si="0"/>
        <v>59</v>
      </c>
      <c r="C77" s="185"/>
      <c r="D77" s="186"/>
      <c r="E77" s="186"/>
      <c r="F77" s="186"/>
      <c r="G77" s="186"/>
      <c r="H77" s="186"/>
      <c r="I77" s="186"/>
      <c r="J77" s="186"/>
      <c r="K77" s="136"/>
      <c r="L77" s="137"/>
      <c r="M77" s="138"/>
      <c r="O77" s="141"/>
    </row>
    <row r="78" ht="13.5"/>
    <row r="79" ht="13.5" hidden="1"/>
    <row r="80" ht="13.5" hidden="1"/>
  </sheetData>
  <sheetProtection password="CF7A" sheet="1" objects="1" scenarios="1"/>
  <mergeCells count="192">
    <mergeCell ref="O16:O18"/>
    <mergeCell ref="B62:C62"/>
    <mergeCell ref="D62:F62"/>
    <mergeCell ref="G62:J62"/>
    <mergeCell ref="B61:C61"/>
    <mergeCell ref="D61:F61"/>
    <mergeCell ref="G61:J61"/>
    <mergeCell ref="D21:F21"/>
    <mergeCell ref="D22:F22"/>
    <mergeCell ref="D23:F23"/>
    <mergeCell ref="L13:M13"/>
    <mergeCell ref="K15:L15"/>
    <mergeCell ref="H14:H15"/>
    <mergeCell ref="B60:C60"/>
    <mergeCell ref="D60:F60"/>
    <mergeCell ref="G60:J60"/>
    <mergeCell ref="D17:F17"/>
    <mergeCell ref="B59:C59"/>
    <mergeCell ref="D59:F59"/>
    <mergeCell ref="G59:J59"/>
    <mergeCell ref="D24:F24"/>
    <mergeCell ref="D30:F30"/>
    <mergeCell ref="D25:F25"/>
    <mergeCell ref="D26:F26"/>
    <mergeCell ref="D27:F27"/>
    <mergeCell ref="D28:F28"/>
    <mergeCell ref="D35:F35"/>
    <mergeCell ref="D37:F37"/>
    <mergeCell ref="D36:F36"/>
    <mergeCell ref="D31:F31"/>
    <mergeCell ref="D32:F32"/>
    <mergeCell ref="D33:F33"/>
    <mergeCell ref="D34:F34"/>
    <mergeCell ref="D40:F40"/>
    <mergeCell ref="G48:J48"/>
    <mergeCell ref="G49:J49"/>
    <mergeCell ref="G43:J43"/>
    <mergeCell ref="D42:F42"/>
    <mergeCell ref="D43:F43"/>
    <mergeCell ref="D44:F44"/>
    <mergeCell ref="D45:F45"/>
    <mergeCell ref="B56:C56"/>
    <mergeCell ref="D56:F56"/>
    <mergeCell ref="G56:J56"/>
    <mergeCell ref="B57:C57"/>
    <mergeCell ref="D57:F57"/>
    <mergeCell ref="G57:J57"/>
    <mergeCell ref="G39:J39"/>
    <mergeCell ref="G40:J40"/>
    <mergeCell ref="G31:J31"/>
    <mergeCell ref="B58:C58"/>
    <mergeCell ref="D58:F58"/>
    <mergeCell ref="G58:J58"/>
    <mergeCell ref="D46:F46"/>
    <mergeCell ref="D47:F47"/>
    <mergeCell ref="D48:F48"/>
    <mergeCell ref="D49:F49"/>
    <mergeCell ref="D38:F38"/>
    <mergeCell ref="B54:C54"/>
    <mergeCell ref="D54:F54"/>
    <mergeCell ref="B52:C52"/>
    <mergeCell ref="D52:F52"/>
    <mergeCell ref="B51:C51"/>
    <mergeCell ref="D51:F51"/>
    <mergeCell ref="D39:F39"/>
    <mergeCell ref="B49:C49"/>
    <mergeCell ref="B42:C42"/>
    <mergeCell ref="G54:J54"/>
    <mergeCell ref="B55:C55"/>
    <mergeCell ref="D55:F55"/>
    <mergeCell ref="G55:J55"/>
    <mergeCell ref="G52:J52"/>
    <mergeCell ref="B53:C53"/>
    <mergeCell ref="D53:F53"/>
    <mergeCell ref="G53:J53"/>
    <mergeCell ref="G33:J33"/>
    <mergeCell ref="G34:J34"/>
    <mergeCell ref="G50:J50"/>
    <mergeCell ref="G41:J41"/>
    <mergeCell ref="G42:J42"/>
    <mergeCell ref="G36:J36"/>
    <mergeCell ref="G47:J47"/>
    <mergeCell ref="G35:J35"/>
    <mergeCell ref="G37:J37"/>
    <mergeCell ref="G38:J38"/>
    <mergeCell ref="G32:J32"/>
    <mergeCell ref="G30:J30"/>
    <mergeCell ref="D29:F29"/>
    <mergeCell ref="B28:C28"/>
    <mergeCell ref="B45:C45"/>
    <mergeCell ref="B30:C30"/>
    <mergeCell ref="B21:C21"/>
    <mergeCell ref="B22:C22"/>
    <mergeCell ref="B23:C23"/>
    <mergeCell ref="B24:C24"/>
    <mergeCell ref="B25:C25"/>
    <mergeCell ref="B26:C26"/>
    <mergeCell ref="B27:C27"/>
    <mergeCell ref="G21:J21"/>
    <mergeCell ref="G22:J22"/>
    <mergeCell ref="G23:J23"/>
    <mergeCell ref="B46:C46"/>
    <mergeCell ref="B32:C32"/>
    <mergeCell ref="B33:C33"/>
    <mergeCell ref="B34:C34"/>
    <mergeCell ref="B29:C29"/>
    <mergeCell ref="G24:J24"/>
    <mergeCell ref="G25:J25"/>
    <mergeCell ref="C14:D15"/>
    <mergeCell ref="G17:J17"/>
    <mergeCell ref="G19:J19"/>
    <mergeCell ref="G20:J20"/>
    <mergeCell ref="B17:C17"/>
    <mergeCell ref="D19:F19"/>
    <mergeCell ref="D20:F20"/>
    <mergeCell ref="B19:C19"/>
    <mergeCell ref="B20:C20"/>
    <mergeCell ref="C13:D13"/>
    <mergeCell ref="B41:C41"/>
    <mergeCell ref="D41:F41"/>
    <mergeCell ref="B38:C38"/>
    <mergeCell ref="B39:C39"/>
    <mergeCell ref="B40:C40"/>
    <mergeCell ref="B35:C35"/>
    <mergeCell ref="B37:C37"/>
    <mergeCell ref="B31:C31"/>
    <mergeCell ref="B36:C36"/>
    <mergeCell ref="C11:D11"/>
    <mergeCell ref="B9:E9"/>
    <mergeCell ref="G9:I9"/>
    <mergeCell ref="B2:I2"/>
    <mergeCell ref="B4:I4"/>
    <mergeCell ref="B5:I7"/>
    <mergeCell ref="B63:C63"/>
    <mergeCell ref="D63:F63"/>
    <mergeCell ref="G63:J63"/>
    <mergeCell ref="G26:J26"/>
    <mergeCell ref="G27:J27"/>
    <mergeCell ref="G28:J28"/>
    <mergeCell ref="G29:J29"/>
    <mergeCell ref="B50:C50"/>
    <mergeCell ref="B43:C43"/>
    <mergeCell ref="B44:C44"/>
    <mergeCell ref="B64:C64"/>
    <mergeCell ref="D64:F64"/>
    <mergeCell ref="G64:J64"/>
    <mergeCell ref="G44:J44"/>
    <mergeCell ref="G45:J45"/>
    <mergeCell ref="G46:J46"/>
    <mergeCell ref="B47:C47"/>
    <mergeCell ref="B48:C48"/>
    <mergeCell ref="G51:J51"/>
    <mergeCell ref="D50:F50"/>
    <mergeCell ref="B65:C65"/>
    <mergeCell ref="D65:F65"/>
    <mergeCell ref="G65:J65"/>
    <mergeCell ref="B66:C66"/>
    <mergeCell ref="D66:F66"/>
    <mergeCell ref="G66:J66"/>
    <mergeCell ref="B67:C67"/>
    <mergeCell ref="D67:F67"/>
    <mergeCell ref="G67:J67"/>
    <mergeCell ref="B68:C68"/>
    <mergeCell ref="D68:F68"/>
    <mergeCell ref="G68:J68"/>
    <mergeCell ref="B69:C69"/>
    <mergeCell ref="D69:F69"/>
    <mergeCell ref="G69:J69"/>
    <mergeCell ref="B70:C70"/>
    <mergeCell ref="D70:F70"/>
    <mergeCell ref="G70:J70"/>
    <mergeCell ref="G71:J71"/>
    <mergeCell ref="B72:C72"/>
    <mergeCell ref="D72:F72"/>
    <mergeCell ref="G72:J72"/>
    <mergeCell ref="B71:C71"/>
    <mergeCell ref="D71:F71"/>
    <mergeCell ref="B77:C77"/>
    <mergeCell ref="D77:F77"/>
    <mergeCell ref="G77:J77"/>
    <mergeCell ref="B73:C73"/>
    <mergeCell ref="D73:F73"/>
    <mergeCell ref="G73:J73"/>
    <mergeCell ref="D74:F74"/>
    <mergeCell ref="G74:J74"/>
    <mergeCell ref="B76:C76"/>
    <mergeCell ref="D76:F76"/>
    <mergeCell ref="G76:J76"/>
    <mergeCell ref="B74:C74"/>
    <mergeCell ref="B75:C75"/>
    <mergeCell ref="D75:F75"/>
    <mergeCell ref="G75:J75"/>
  </mergeCells>
  <conditionalFormatting sqref="M13">
    <cfRule type="cellIs" priority="1" dxfId="0" operator="equal" stopIfTrue="1">
      <formula>"parcela"</formula>
    </cfRule>
  </conditionalFormatting>
  <conditionalFormatting sqref="K19:K77">
    <cfRule type="cellIs" priority="2" dxfId="1" operator="equal" stopIfTrue="1">
      <formula>"desembolsos"</formula>
    </cfRule>
  </conditionalFormatting>
  <dataValidations count="3">
    <dataValidation type="list" allowBlank="1" showInputMessage="1" showErrorMessage="1" sqref="L19:L77">
      <formula1>"Período,Atrasado,Antecipado"</formula1>
    </dataValidation>
    <dataValidation type="list" allowBlank="1" showInputMessage="1" showErrorMessage="1" sqref="G19:J77">
      <formula1>$Q$19:$Q$31</formula1>
    </dataValidation>
    <dataValidation type="list" allowBlank="1" showInputMessage="1" showErrorMessage="1" sqref="K19:K77">
      <formula1>S$19:S$25</formula1>
    </dataValidation>
  </dataValidations>
  <printOptions horizontalCentered="1"/>
  <pageMargins left="0.1968503937007874" right="0.1968503937007874" top="0.1968503937007874" bottom="0.35433070866141736" header="0.5118110236220472" footer="0.1968503937007874"/>
  <pageSetup orientation="landscape" paperSize="9" r:id="rId1"/>
  <headerFooter alignWithMargins="0">
    <oddFooter>&amp;L&amp;8&amp;F/&amp;A&amp;C&amp;8Caixa do dia:&amp;D&amp;R&amp;8Página: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B27"/>
  <sheetViews>
    <sheetView showRowColHeaders="0" tabSelected="1" workbookViewId="0" topLeftCell="A1">
      <selection activeCell="B2" sqref="B2:B7"/>
    </sheetView>
  </sheetViews>
  <sheetFormatPr defaultColWidth="9.140625" defaultRowHeight="13.5" zeroHeight="1"/>
  <cols>
    <col min="1" max="1" width="1.7109375" style="51" customWidth="1"/>
    <col min="2" max="2" width="27.28125" style="1" bestFit="1" customWidth="1"/>
    <col min="3" max="3" width="1.7109375" style="52" customWidth="1"/>
    <col min="4" max="16384" width="0" style="1" hidden="1" customWidth="1"/>
  </cols>
  <sheetData>
    <row r="1" ht="13.5">
      <c r="B1" s="51"/>
    </row>
    <row r="2" ht="13.5" customHeight="1">
      <c r="B2" s="223" t="s">
        <v>30</v>
      </c>
    </row>
    <row r="3" ht="13.5">
      <c r="B3" s="224"/>
    </row>
    <row r="4" ht="13.5">
      <c r="B4" s="224"/>
    </row>
    <row r="5" ht="13.5">
      <c r="B5" s="224"/>
    </row>
    <row r="6" ht="13.5">
      <c r="B6" s="224"/>
    </row>
    <row r="7" ht="13.5">
      <c r="B7" s="225"/>
    </row>
    <row r="8" ht="13.5">
      <c r="B8" s="53"/>
    </row>
    <row r="9" ht="13.5">
      <c r="B9" s="53"/>
    </row>
    <row r="10" ht="13.5">
      <c r="B10" s="54" t="s">
        <v>31</v>
      </c>
    </row>
    <row r="11" ht="4.5" customHeight="1">
      <c r="B11" s="51"/>
    </row>
    <row r="12" ht="13.5">
      <c r="B12" s="142" t="s">
        <v>18</v>
      </c>
    </row>
    <row r="13" ht="13.5">
      <c r="B13" s="142" t="s">
        <v>19</v>
      </c>
    </row>
    <row r="14" ht="13.5">
      <c r="B14" s="142" t="s">
        <v>27</v>
      </c>
    </row>
    <row r="15" ht="13.5">
      <c r="B15" s="142" t="s">
        <v>28</v>
      </c>
    </row>
    <row r="16" ht="13.5">
      <c r="B16" s="142" t="s">
        <v>29</v>
      </c>
    </row>
    <row r="17" ht="13.5">
      <c r="B17" s="142" t="s">
        <v>59</v>
      </c>
    </row>
    <row r="18" ht="13.5">
      <c r="B18" s="142" t="s">
        <v>61</v>
      </c>
    </row>
    <row r="19" ht="13.5">
      <c r="B19" s="142"/>
    </row>
    <row r="20" ht="13.5">
      <c r="B20" s="142"/>
    </row>
    <row r="21" ht="13.5">
      <c r="B21" s="142"/>
    </row>
    <row r="22" ht="13.5">
      <c r="B22" s="142"/>
    </row>
    <row r="23" ht="13.5">
      <c r="B23" s="142"/>
    </row>
    <row r="24" ht="13.5">
      <c r="B24" s="142"/>
    </row>
    <row r="25" ht="13.5">
      <c r="B25" s="142"/>
    </row>
    <row r="26" ht="13.5">
      <c r="B26" s="142"/>
    </row>
    <row r="27" ht="13.5">
      <c r="B27" s="51"/>
    </row>
  </sheetData>
  <sheetProtection password="CF7A" sheet="1" objects="1" scenarios="1"/>
  <mergeCells count="1">
    <mergeCell ref="B2:B7"/>
  </mergeCells>
  <printOptions/>
  <pageMargins left="0.75" right="0.75" top="1" bottom="1" header="0.492125985" footer="0.49212598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Modelo de Caixa</dc:title>
  <dc:subject/>
  <dc:creator>Gerald Corelli</dc:creator>
  <cp:keywords/>
  <dc:description/>
  <cp:lastModifiedBy>Gerald Corelli</cp:lastModifiedBy>
  <cp:lastPrinted>2007-12-10T12:00:41Z</cp:lastPrinted>
  <dcterms:created xsi:type="dcterms:W3CDTF">2007-12-08T19:55:32Z</dcterms:created>
  <dcterms:modified xsi:type="dcterms:W3CDTF">2009-03-21T01:07:59Z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